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cohortxiiicom.sharepoint.com/sites/CohortXIIISharedDrive/Shared Documents/Website/Sustainment/"/>
    </mc:Choice>
  </mc:AlternateContent>
  <xr:revisionPtr revIDLastSave="259" documentId="11_B9150B26DA98477119C01667C740ADB2B3AA88BE" xr6:coauthVersionLast="47" xr6:coauthVersionMax="47" xr10:uidLastSave="{71043F95-FABE-4143-9A54-EE13B04D08E8}"/>
  <bookViews>
    <workbookView xWindow="-120" yWindow="-120" windowWidth="20730" windowHeight="11160" tabRatio="650" xr2:uid="{00000000-000D-0000-FFFF-FFFF00000000}"/>
  </bookViews>
  <sheets>
    <sheet name="Main Informaton" sheetId="6" r:id="rId1"/>
    <sheet name="BUILDING 19737 (1st Floor)" sheetId="2" r:id="rId2"/>
    <sheet name="BUILDING 19737 (2nd Floor)" sheetId="4" r:id="rId3"/>
    <sheet name="BUILDING 19737 (3rd Floor)" sheetId="5" r:id="rId4"/>
    <sheet name="BUILDING 19735 (2nd Floor)" sheetId="7" r:id="rId5"/>
    <sheet name="PROJECTED GAINS (30-120)" sheetId="8" r:id="rId6"/>
    <sheet name="PROJECTED LOSSES (30-120)" sheetId="9" r:id="rId7"/>
    <sheet name="Drop Down" sheetId="3" state="hidden" r:id="rId8"/>
  </sheets>
  <definedNames>
    <definedName name="_xlnm.Print_Area" localSheetId="4">'BUILDING 19735 (2nd Floor)'!$A$1:$W$44</definedName>
    <definedName name="_xlnm.Print_Area" localSheetId="1">'BUILDING 19737 (1st Floor)'!$A$1:$T$44</definedName>
    <definedName name="_xlnm.Print_Area" localSheetId="2">'BUILDING 19737 (2nd Floor)'!$A$1:$W$44</definedName>
    <definedName name="_xlnm.Print_Area" localSheetId="3">'BUILDING 19737 (3rd Floor)'!$A$1:$W$44</definedName>
    <definedName name="_xlnm.Print_Area" localSheetId="0">'Main Informaton'!$A$1:$X$48</definedName>
    <definedName name="_xlnm.Print_Area" localSheetId="5">'PROJECTED GAINS (30-120)'!$A$1:$K$121</definedName>
    <definedName name="_xlnm.Print_Area" localSheetId="6">'PROJECTED LOSSES (30-120)'!$A$1:$K$148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6" i="9" l="1"/>
  <c r="I116" i="9"/>
  <c r="I86" i="9"/>
  <c r="I56" i="9"/>
  <c r="I119" i="8"/>
  <c r="M39" i="6" s="1"/>
  <c r="I89" i="8"/>
  <c r="M38" i="6" s="1"/>
  <c r="I59" i="8"/>
  <c r="M37" i="6" s="1"/>
  <c r="I29" i="8"/>
  <c r="M36" i="6" s="1"/>
  <c r="K146" i="9" l="1"/>
  <c r="M41" i="6" s="1"/>
  <c r="K119" i="8"/>
  <c r="M40" i="6" s="1"/>
  <c r="AB33" i="2" l="1"/>
  <c r="AA33" i="2"/>
  <c r="AB26" i="2"/>
  <c r="AA26" i="2"/>
  <c r="AB19" i="2"/>
  <c r="AA19" i="2"/>
  <c r="AB11" i="2"/>
  <c r="AA11" i="2"/>
  <c r="AB4" i="2"/>
  <c r="AA4" i="2"/>
  <c r="AE33" i="4"/>
  <c r="AD33" i="4"/>
  <c r="AE26" i="4"/>
  <c r="AD26" i="4"/>
  <c r="AE19" i="4"/>
  <c r="AD19" i="4"/>
  <c r="AE11" i="4"/>
  <c r="AD11" i="4"/>
  <c r="AE4" i="4"/>
  <c r="AD4" i="4"/>
  <c r="AE33" i="5"/>
  <c r="AD33" i="5"/>
  <c r="AE26" i="5"/>
  <c r="AD26" i="5"/>
  <c r="AE19" i="5"/>
  <c r="AD19" i="5"/>
  <c r="AE11" i="5"/>
  <c r="AD11" i="5"/>
  <c r="AE4" i="5"/>
  <c r="AD4" i="5"/>
  <c r="AE33" i="7"/>
  <c r="AD33" i="7"/>
  <c r="AE26" i="7"/>
  <c r="AD26" i="7"/>
  <c r="AE19" i="7"/>
  <c r="AD19" i="7"/>
  <c r="AE11" i="7"/>
  <c r="AD11" i="7"/>
  <c r="AE4" i="7"/>
  <c r="AD4" i="7"/>
  <c r="AC40" i="2" l="1"/>
  <c r="AD40" i="2"/>
  <c r="AF40" i="7"/>
  <c r="AG40" i="7"/>
  <c r="AF40" i="4"/>
  <c r="AG40" i="4"/>
  <c r="AF40" i="5"/>
  <c r="AG40" i="5"/>
  <c r="AB37" i="7"/>
  <c r="AA37" i="7"/>
  <c r="Z37" i="7"/>
  <c r="AB35" i="7"/>
  <c r="AA35" i="7"/>
  <c r="Z35" i="7"/>
  <c r="AB33" i="7"/>
  <c r="AA33" i="7"/>
  <c r="AB30" i="7"/>
  <c r="AA30" i="7"/>
  <c r="Z30" i="7"/>
  <c r="AB28" i="7"/>
  <c r="AA28" i="7"/>
  <c r="Z28" i="7"/>
  <c r="AB26" i="7"/>
  <c r="AA26" i="7"/>
  <c r="AB23" i="7"/>
  <c r="AA23" i="7"/>
  <c r="Z23" i="7"/>
  <c r="AB21" i="7"/>
  <c r="AA21" i="7"/>
  <c r="Z21" i="7"/>
  <c r="AB19" i="7"/>
  <c r="AA19" i="7"/>
  <c r="AB15" i="7"/>
  <c r="AA15" i="7"/>
  <c r="Z15" i="7"/>
  <c r="AB13" i="7"/>
  <c r="AA13" i="7"/>
  <c r="Z13" i="7"/>
  <c r="AB11" i="7"/>
  <c r="AA11" i="7"/>
  <c r="AB8" i="7"/>
  <c r="AA8" i="7"/>
  <c r="Z8" i="7"/>
  <c r="AB6" i="7"/>
  <c r="AA6" i="7"/>
  <c r="Z6" i="7"/>
  <c r="AB4" i="7"/>
  <c r="AA4" i="7"/>
  <c r="AC4" i="7" s="1"/>
  <c r="G36" i="6" l="1"/>
  <c r="G37" i="6"/>
  <c r="AC6" i="7"/>
  <c r="AC19" i="7"/>
  <c r="AC33" i="7"/>
  <c r="AC35" i="7"/>
  <c r="AC37" i="7"/>
  <c r="AC26" i="7"/>
  <c r="AC28" i="7"/>
  <c r="AC30" i="7"/>
  <c r="AC21" i="7"/>
  <c r="AC23" i="7"/>
  <c r="AC13" i="7"/>
  <c r="AC15" i="7"/>
  <c r="AC11" i="7"/>
  <c r="AE40" i="7"/>
  <c r="AC8" i="7"/>
  <c r="AB40" i="7"/>
  <c r="AA40" i="7"/>
  <c r="Z40" i="7"/>
  <c r="AD40" i="7"/>
  <c r="AB37" i="5"/>
  <c r="AA37" i="5"/>
  <c r="Z37" i="5"/>
  <c r="AB35" i="5"/>
  <c r="AA35" i="5"/>
  <c r="Z35" i="5"/>
  <c r="AB33" i="5"/>
  <c r="AA33" i="5"/>
  <c r="AB30" i="5"/>
  <c r="AA30" i="5"/>
  <c r="Z30" i="5"/>
  <c r="AB28" i="5"/>
  <c r="AA28" i="5"/>
  <c r="Z28" i="5"/>
  <c r="AB26" i="5"/>
  <c r="AA26" i="5"/>
  <c r="AB23" i="5"/>
  <c r="AA23" i="5"/>
  <c r="Z23" i="5"/>
  <c r="AB21" i="5"/>
  <c r="AA21" i="5"/>
  <c r="Z21" i="5"/>
  <c r="AB19" i="5"/>
  <c r="AA19" i="5"/>
  <c r="AB15" i="5"/>
  <c r="AA15" i="5"/>
  <c r="Z15" i="5"/>
  <c r="AB13" i="5"/>
  <c r="AA13" i="5"/>
  <c r="Z13" i="5"/>
  <c r="AB11" i="5"/>
  <c r="AA11" i="5"/>
  <c r="AB8" i="5"/>
  <c r="AA8" i="5"/>
  <c r="Z8" i="5"/>
  <c r="AB6" i="5"/>
  <c r="AA6" i="5"/>
  <c r="Z6" i="5"/>
  <c r="AB4" i="5"/>
  <c r="AC4" i="5" s="1"/>
  <c r="AA4" i="5"/>
  <c r="AB15" i="4"/>
  <c r="AA15" i="4"/>
  <c r="Z15" i="4"/>
  <c r="AB13" i="4"/>
  <c r="AA13" i="4"/>
  <c r="Z13" i="4"/>
  <c r="AB11" i="4"/>
  <c r="AA11" i="4"/>
  <c r="AB8" i="4"/>
  <c r="AA8" i="4"/>
  <c r="Z8" i="4"/>
  <c r="AB6" i="4"/>
  <c r="AA6" i="4"/>
  <c r="Z6" i="4"/>
  <c r="AB4" i="4"/>
  <c r="AA4" i="4"/>
  <c r="AB37" i="4"/>
  <c r="AA37" i="4"/>
  <c r="Z37" i="4"/>
  <c r="AB35" i="4"/>
  <c r="AA35" i="4"/>
  <c r="Z35" i="4"/>
  <c r="AB33" i="4"/>
  <c r="AA33" i="4"/>
  <c r="AB30" i="4"/>
  <c r="AA30" i="4"/>
  <c r="Z30" i="4"/>
  <c r="AB28" i="4"/>
  <c r="AA28" i="4"/>
  <c r="Z28" i="4"/>
  <c r="AB26" i="4"/>
  <c r="AA26" i="4"/>
  <c r="AB23" i="4"/>
  <c r="AA23" i="4"/>
  <c r="Z23" i="4"/>
  <c r="AB21" i="4"/>
  <c r="AA21" i="4"/>
  <c r="Z21" i="4"/>
  <c r="AB19" i="4"/>
  <c r="AA19" i="4"/>
  <c r="AC19" i="4" l="1"/>
  <c r="AC26" i="4"/>
  <c r="AC33" i="4"/>
  <c r="AC11" i="5"/>
  <c r="AC26" i="5"/>
  <c r="AC28" i="4"/>
  <c r="AC35" i="4"/>
  <c r="AC13" i="5"/>
  <c r="AC30" i="5"/>
  <c r="AC28" i="5"/>
  <c r="AC40" i="7"/>
  <c r="I42" i="7" s="1"/>
  <c r="AC23" i="5"/>
  <c r="AC19" i="5"/>
  <c r="AC35" i="5"/>
  <c r="AC21" i="5"/>
  <c r="AC15" i="5"/>
  <c r="AC6" i="5"/>
  <c r="AC8" i="5"/>
  <c r="Z40" i="5"/>
  <c r="AA40" i="5"/>
  <c r="AB40" i="5"/>
  <c r="AD40" i="5"/>
  <c r="AE40" i="5"/>
  <c r="AC33" i="5"/>
  <c r="AC37" i="5"/>
  <c r="AC21" i="4"/>
  <c r="AC13" i="4"/>
  <c r="AC11" i="4"/>
  <c r="AC6" i="4"/>
  <c r="AC4" i="4"/>
  <c r="AC8" i="4"/>
  <c r="AC23" i="4"/>
  <c r="AC30" i="4"/>
  <c r="AC37" i="4"/>
  <c r="AB40" i="4"/>
  <c r="AC15" i="4"/>
  <c r="AA40" i="4"/>
  <c r="AE40" i="4"/>
  <c r="Z40" i="4"/>
  <c r="AD40" i="4"/>
  <c r="W28" i="2"/>
  <c r="X28" i="2"/>
  <c r="Y28" i="2"/>
  <c r="W21" i="2"/>
  <c r="X21" i="2"/>
  <c r="Y21" i="2"/>
  <c r="Y23" i="2"/>
  <c r="Y30" i="2"/>
  <c r="Y37" i="2"/>
  <c r="X37" i="2"/>
  <c r="W37" i="2"/>
  <c r="Y35" i="2"/>
  <c r="X35" i="2"/>
  <c r="W35" i="2"/>
  <c r="Y33" i="2"/>
  <c r="X33" i="2"/>
  <c r="X30" i="2"/>
  <c r="W30" i="2"/>
  <c r="Y26" i="2"/>
  <c r="X26" i="2"/>
  <c r="Z26" i="2" s="1"/>
  <c r="X23" i="2"/>
  <c r="W23" i="2"/>
  <c r="Y19" i="2"/>
  <c r="X19" i="2"/>
  <c r="X11" i="2"/>
  <c r="Y15" i="2"/>
  <c r="X15" i="2"/>
  <c r="W15" i="2"/>
  <c r="Z15" i="2" s="1"/>
  <c r="Y13" i="2"/>
  <c r="X13" i="2"/>
  <c r="W13" i="2"/>
  <c r="Y11" i="2"/>
  <c r="Y8" i="2"/>
  <c r="X8" i="2"/>
  <c r="Y4" i="2"/>
  <c r="X4" i="2"/>
  <c r="Y6" i="2"/>
  <c r="X6" i="2"/>
  <c r="W8" i="2"/>
  <c r="W6" i="2"/>
  <c r="Z11" i="2" l="1"/>
  <c r="Z28" i="2"/>
  <c r="Z19" i="2"/>
  <c r="Z33" i="2"/>
  <c r="AB40" i="2"/>
  <c r="G39" i="6" s="1"/>
  <c r="Z21" i="2"/>
  <c r="I43" i="7"/>
  <c r="AC40" i="5"/>
  <c r="I43" i="5" s="1"/>
  <c r="Z4" i="2"/>
  <c r="AA40" i="2"/>
  <c r="G38" i="6" s="1"/>
  <c r="AC40" i="4"/>
  <c r="I42" i="4" s="1"/>
  <c r="Z23" i="2"/>
  <c r="Y40" i="2"/>
  <c r="Z30" i="2"/>
  <c r="X40" i="2"/>
  <c r="G41" i="6" s="1"/>
  <c r="Z35" i="2"/>
  <c r="W40" i="2"/>
  <c r="Z37" i="2"/>
  <c r="Z8" i="2"/>
  <c r="Z6" i="2"/>
  <c r="Z13" i="2"/>
  <c r="I42" i="5" l="1"/>
  <c r="I43" i="4"/>
  <c r="Z40" i="2"/>
  <c r="G40" i="6" s="1"/>
  <c r="V42" i="6" s="1"/>
  <c r="I42" i="2" l="1"/>
  <c r="I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Moralesrobles, Jean C SFC (US)</author>
    <author>Hoskey, Peter E SFC (US)</author>
  </authors>
  <commentList>
    <comment ref="R5" authorId="0" shapeId="0" xr:uid="{00000000-0006-0000-0100-000001000000}">
      <text>
        <r>
          <rPr>
            <b/>
            <sz val="9"/>
            <color indexed="81"/>
            <rFont val="Tahoma"/>
            <family val="2"/>
          </rPr>
          <t>Moralesrobles, Jean C SFC (US):</t>
        </r>
        <r>
          <rPr>
            <sz val="9"/>
            <color indexed="81"/>
            <rFont val="Tahoma"/>
            <family val="2"/>
          </rPr>
          <t xml:space="preserve">
Assing to 202nd</t>
        </r>
      </text>
    </comment>
    <comment ref="R9" authorId="1" shapeId="0" xr:uid="{00000000-0006-0000-0100-000002000000}">
      <text>
        <r>
          <rPr>
            <b/>
            <sz val="9"/>
            <color indexed="81"/>
            <rFont val="Tahoma"/>
            <family val="2"/>
          </rPr>
          <t xml:space="preserve">SPC Deguzman is with HHD, 297TH MI BN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Moralesrobles, Jean C SFC (US)</author>
    <author>Hoskey, Peter E SFC (US)</author>
  </authors>
  <commentList>
    <comment ref="R5" authorId="0" shapeId="0" xr:uid="{00000000-0006-0000-0200-000001000000}">
      <text>
        <r>
          <rPr>
            <b/>
            <sz val="9"/>
            <color indexed="81"/>
            <rFont val="Tahoma"/>
            <family val="2"/>
          </rPr>
          <t>Moralesrobles, Jean C SFC (US):</t>
        </r>
        <r>
          <rPr>
            <sz val="9"/>
            <color indexed="81"/>
            <rFont val="Tahoma"/>
            <family val="2"/>
          </rPr>
          <t xml:space="preserve">
Assign To BDE</t>
        </r>
      </text>
    </comment>
    <comment ref="C20" authorId="1" shapeId="0" xr:uid="{00000000-0006-0000-0200-000002000000}">
      <text>
        <r>
          <rPr>
            <b/>
            <sz val="9"/>
            <color indexed="81"/>
            <rFont val="Tahoma"/>
            <family val="2"/>
          </rPr>
          <t xml:space="preserve">SPC Quinones- Bldg. 19737 Rm. 4206. Believe he is promotable. Has own room. </t>
        </r>
        <r>
          <rPr>
            <sz val="9"/>
            <color indexed="81"/>
            <rFont val="Tahoma"/>
            <family val="2"/>
          </rPr>
          <t xml:space="preserve">
</t>
        </r>
      </text>
    </comment>
    <comment ref="O20" authorId="0" shapeId="0" xr:uid="{00000000-0006-0000-0200-000003000000}">
      <text>
        <r>
          <rPr>
            <b/>
            <sz val="9"/>
            <color indexed="81"/>
            <rFont val="Tahoma"/>
            <family val="2"/>
          </rPr>
          <t>Moralesrobles, Jean C SFC (US):</t>
        </r>
        <r>
          <rPr>
            <sz val="9"/>
            <color indexed="81"/>
            <rFont val="Tahoma"/>
            <family val="2"/>
          </rPr>
          <t xml:space="preserve">
Assign to 202nd </t>
        </r>
      </text>
    </comment>
    <comment ref="F22" authorId="1" shapeId="0" xr:uid="{00000000-0006-0000-0200-000004000000}">
      <text>
        <r>
          <rPr>
            <b/>
            <sz val="9"/>
            <color indexed="81"/>
            <rFont val="Tahoma"/>
            <family val="2"/>
          </rPr>
          <t>SPC Mendez - Bldg. 19737 Rm. 4205. Has own room &amp; is currently promotable.</t>
        </r>
        <r>
          <rPr>
            <sz val="9"/>
            <color indexed="81"/>
            <rFont val="Tahoma"/>
            <family val="2"/>
          </rPr>
          <t xml:space="preserve">
</t>
        </r>
      </text>
    </comment>
    <comment ref="C27" authorId="0" shapeId="0" xr:uid="{00000000-0006-0000-0200-000005000000}">
      <text>
        <r>
          <rPr>
            <b/>
            <sz val="9"/>
            <color indexed="81"/>
            <rFont val="Tahoma"/>
            <family val="2"/>
          </rPr>
          <t>Moralesrobles, Jean C SFC (US):</t>
        </r>
        <r>
          <rPr>
            <sz val="9"/>
            <color indexed="81"/>
            <rFont val="Tahoma"/>
            <family val="2"/>
          </rPr>
          <t xml:space="preserve">
Date of Loss 20 SEP 19</t>
        </r>
      </text>
    </comment>
    <comment ref="F27" authorId="1" shapeId="0" xr:uid="{00000000-0006-0000-0200-000006000000}">
      <text>
        <r>
          <rPr>
            <b/>
            <sz val="9"/>
            <color indexed="81"/>
            <rFont val="Tahoma"/>
            <family val="2"/>
          </rPr>
          <t xml:space="preserve">SPC McClellan -  BLC Grad in Bldg. 19737 Rm. 4203. Has SPC Salas-limon (MEB) as a roommate. </t>
        </r>
        <r>
          <rPr>
            <sz val="9"/>
            <color indexed="81"/>
            <rFont val="Tahoma"/>
            <family val="2"/>
          </rPr>
          <t xml:space="preserve">
</t>
        </r>
      </text>
    </comment>
    <comment ref="R27" authorId="0" shapeId="0" xr:uid="{00000000-0006-0000-0200-000007000000}">
      <text>
        <r>
          <rPr>
            <b/>
            <sz val="9"/>
            <color indexed="81"/>
            <rFont val="Tahoma"/>
            <family val="2"/>
          </rPr>
          <t>Moralesrobles, Jean C SFC (US):</t>
        </r>
        <r>
          <rPr>
            <sz val="9"/>
            <color indexed="81"/>
            <rFont val="Tahoma"/>
            <family val="2"/>
          </rPr>
          <t xml:space="preserve">
Ongoing MEDBOARD</t>
        </r>
      </text>
    </comment>
    <comment ref="F29" authorId="0" shapeId="0" xr:uid="{00000000-0006-0000-0200-000008000000}">
      <text>
        <r>
          <rPr>
            <b/>
            <sz val="9"/>
            <color indexed="81"/>
            <rFont val="Tahoma"/>
            <family val="2"/>
          </rPr>
          <t>Moralesrobles, Jean C SFC (US):</t>
        </r>
        <r>
          <rPr>
            <sz val="9"/>
            <color indexed="81"/>
            <rFont val="Tahoma"/>
            <family val="2"/>
          </rPr>
          <t xml:space="preserve">
Currently Clearing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Hoskey, Peter E SFC (US)</author>
  </authors>
  <commentList>
    <comment ref="R14" authorId="0" shapeId="0" xr:uid="{00000000-0006-0000-0300-000001000000}">
      <text>
        <r>
          <rPr>
            <b/>
            <sz val="9"/>
            <color indexed="81"/>
            <rFont val="Tahoma"/>
            <family val="2"/>
          </rPr>
          <t>Confirm which SPC Joseph this is &amp; if promotable</t>
        </r>
        <r>
          <rPr>
            <sz val="9"/>
            <color indexed="81"/>
            <rFont val="Tahoma"/>
            <family val="2"/>
          </rPr>
          <t xml:space="preserve">
</t>
        </r>
      </text>
    </comment>
    <comment ref="F34" authorId="0" shapeId="0" xr:uid="{00000000-0006-0000-0300-000002000000}">
      <text>
        <r>
          <rPr>
            <b/>
            <sz val="9"/>
            <color indexed="81"/>
            <rFont val="Tahoma"/>
            <family val="2"/>
          </rPr>
          <t>SPC Morris Bldg. 19737, Rm. 4301 - B. Co Soldier that is married- is he still in the barracks?) Has own room as he is promotable but shouldn’t be in the barracks.
SPC Morris is not promotable, and will be moving out of the Barrack this weekend.</t>
        </r>
        <r>
          <rPr>
            <sz val="9"/>
            <color indexed="81"/>
            <rFont val="Tahoma"/>
            <family val="2"/>
          </rPr>
          <t xml:space="preserve">
</t>
        </r>
      </text>
    </comment>
    <comment ref="C36" authorId="0" shapeId="0" xr:uid="{00000000-0006-0000-0300-000003000000}">
      <text>
        <r>
          <rPr>
            <b/>
            <sz val="9"/>
            <color indexed="81"/>
            <rFont val="Tahoma"/>
            <family val="2"/>
          </rPr>
          <t>SPC Sablack - BLC Grad in Bldg. 19737, Rm. 4302. Roommate is SPC Harper. ETS is 14 Dec 2019. Is he re-enlisting???</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Hoskey, Peter E SFC (US)</author>
    <author>Moralesrobles, Jean C SFC (US)</author>
  </authors>
  <commentList>
    <comment ref="L12" authorId="0" shapeId="0" xr:uid="{00000000-0006-0000-0400-000001000000}">
      <text>
        <r>
          <rPr>
            <b/>
            <sz val="9"/>
            <color indexed="81"/>
            <rFont val="Tahoma"/>
            <family val="2"/>
          </rPr>
          <t>SPC Colvin-Topping- BLC Grad in Bldg. 19735, Rm. 3213. roommate is PFC Stiltner. Will need to move PFC Stiltner into a new room as SPC Colvin-Topping will potentially pin soon and will be authorized his own room.</t>
        </r>
      </text>
    </comment>
    <comment ref="L14" authorId="1" shapeId="0" xr:uid="{00000000-0006-0000-0400-000002000000}">
      <text>
        <r>
          <rPr>
            <b/>
            <sz val="9"/>
            <color indexed="81"/>
            <rFont val="Tahoma"/>
            <charset val="1"/>
          </rPr>
          <t>Moralesrobles, Jean C SFC (US):</t>
        </r>
        <r>
          <rPr>
            <sz val="9"/>
            <color indexed="81"/>
            <rFont val="Tahoma"/>
            <charset val="1"/>
          </rPr>
          <t xml:space="preserve">
Currently Moving from this room into RM-3202</t>
        </r>
      </text>
    </comment>
  </commentList>
</comments>
</file>

<file path=xl/sharedStrings.xml><?xml version="1.0" encoding="utf-8"?>
<sst xmlns="http://schemas.openxmlformats.org/spreadsheetml/2006/main" count="1639" uniqueCount="199">
  <si>
    <t>NAME</t>
  </si>
  <si>
    <t>ROOM 4108</t>
  </si>
  <si>
    <t>Type:</t>
  </si>
  <si>
    <t>Soldier</t>
  </si>
  <si>
    <t>A:</t>
  </si>
  <si>
    <t>B:</t>
  </si>
  <si>
    <t>Type of Room:</t>
  </si>
  <si>
    <t>NCO</t>
  </si>
  <si>
    <t>Room Statue:</t>
  </si>
  <si>
    <t>Vacant</t>
  </si>
  <si>
    <t>Occupied</t>
  </si>
  <si>
    <t>Unit:</t>
  </si>
  <si>
    <t>HHC BDE</t>
  </si>
  <si>
    <t>297Th BN</t>
  </si>
  <si>
    <t>202nd BN</t>
  </si>
  <si>
    <t>Room Gender:</t>
  </si>
  <si>
    <t>Male</t>
  </si>
  <si>
    <t>Female</t>
  </si>
  <si>
    <t>Other</t>
  </si>
  <si>
    <t>Company:</t>
  </si>
  <si>
    <t>BDE TRANS</t>
  </si>
  <si>
    <t>LEGEND:</t>
  </si>
  <si>
    <t>202ND MI BN</t>
  </si>
  <si>
    <t>ROOM 4110</t>
  </si>
  <si>
    <t>ROOM 4112</t>
  </si>
  <si>
    <t>ROOM 4107</t>
  </si>
  <si>
    <t>ROOM 4109</t>
  </si>
  <si>
    <t>ROOM 4111</t>
  </si>
  <si>
    <t>N/A</t>
  </si>
  <si>
    <t>Total Room Types:</t>
  </si>
  <si>
    <t>ROOM 4106</t>
  </si>
  <si>
    <t>ROOM 4104</t>
  </si>
  <si>
    <t>ROOM 4102</t>
  </si>
  <si>
    <t>ROOM 4101</t>
  </si>
  <si>
    <t>ROOM 4103</t>
  </si>
  <si>
    <t>ROOM 4105</t>
  </si>
  <si>
    <t>A Statue:</t>
  </si>
  <si>
    <t>B Statue:</t>
  </si>
  <si>
    <t>Trans</t>
  </si>
  <si>
    <t>Total:</t>
  </si>
  <si>
    <t>ROOM 4114</t>
  </si>
  <si>
    <t>ROOM 4116</t>
  </si>
  <si>
    <t>ROOM 4118</t>
  </si>
  <si>
    <t>ROOM 4113</t>
  </si>
  <si>
    <t>ROOM 4115</t>
  </si>
  <si>
    <t>ROOM 4117</t>
  </si>
  <si>
    <t>Soldiers</t>
  </si>
  <si>
    <t>NCOs</t>
  </si>
  <si>
    <t>Total Room:</t>
  </si>
  <si>
    <t>BLDG 19737 (1ST FLOOR)</t>
  </si>
  <si>
    <t>ROOM 4121</t>
  </si>
  <si>
    <t>ROOM 4122</t>
  </si>
  <si>
    <t>ROOM 4123</t>
  </si>
  <si>
    <t>ROOM 4124</t>
  </si>
  <si>
    <t>ROOM 4125</t>
  </si>
  <si>
    <t>ROOM 4126</t>
  </si>
  <si>
    <t>Total Rooms:</t>
  </si>
  <si>
    <t>NCO's</t>
  </si>
  <si>
    <t>BLDG 19737 (2ND FLOOR)</t>
  </si>
  <si>
    <t>ROOM 4208</t>
  </si>
  <si>
    <t>ROOM 4210</t>
  </si>
  <si>
    <t>ROOM 4212</t>
  </si>
  <si>
    <t>ROOM 4214</t>
  </si>
  <si>
    <t>ROOM 4216</t>
  </si>
  <si>
    <t>ROOM 4218</t>
  </si>
  <si>
    <t>ROOM 4217</t>
  </si>
  <si>
    <t>ROOM 4215</t>
  </si>
  <si>
    <t>ROOM 4213</t>
  </si>
  <si>
    <t>ROOM 4211</t>
  </si>
  <si>
    <t>ROOM 4209</t>
  </si>
  <si>
    <t>ROOM 4207</t>
  </si>
  <si>
    <t>ROOM 4206</t>
  </si>
  <si>
    <t>ROOM 4205</t>
  </si>
  <si>
    <t>ROOM 4221</t>
  </si>
  <si>
    <t>ROOM 4222</t>
  </si>
  <si>
    <t>ROOM 4223</t>
  </si>
  <si>
    <t>ROOM 4224</t>
  </si>
  <si>
    <t>ROOM 4226</t>
  </si>
  <si>
    <t>ROOM 4225</t>
  </si>
  <si>
    <t>ROOM 4204</t>
  </si>
  <si>
    <t>ROOM 4203</t>
  </si>
  <si>
    <t>ROOM 4202</t>
  </si>
  <si>
    <t>ROOM 4201</t>
  </si>
  <si>
    <t>ROOM 4220</t>
  </si>
  <si>
    <t>ROOM 4219</t>
  </si>
  <si>
    <t>BLDG 19737 (3RD FLOOR)</t>
  </si>
  <si>
    <t>ROOM 4308</t>
  </si>
  <si>
    <t>ROOM 4307</t>
  </si>
  <si>
    <t>ROOM 4310</t>
  </si>
  <si>
    <t>ROOM 4309</t>
  </si>
  <si>
    <t>ROOM 4312</t>
  </si>
  <si>
    <t>ROOM 4311</t>
  </si>
  <si>
    <t>ROOM 4313</t>
  </si>
  <si>
    <t>ROOM 4314</t>
  </si>
  <si>
    <t>ROOM 4316</t>
  </si>
  <si>
    <t>ROOM 4315</t>
  </si>
  <si>
    <t>ROOM 4318</t>
  </si>
  <si>
    <t>ROOM 4320</t>
  </si>
  <si>
    <t>ROOM 4319</t>
  </si>
  <si>
    <t>ROOM 4317</t>
  </si>
  <si>
    <t>ROOM 4306</t>
  </si>
  <si>
    <t>ROOM 4304</t>
  </si>
  <si>
    <t>ROOM 4305</t>
  </si>
  <si>
    <t>ROOM 4303</t>
  </si>
  <si>
    <t>ROOM 4302</t>
  </si>
  <si>
    <t>ROOM 4301</t>
  </si>
  <si>
    <t>ROOM 4321</t>
  </si>
  <si>
    <t>ROOM 4323</t>
  </si>
  <si>
    <t>ROOM 4322</t>
  </si>
  <si>
    <t>ROOM 4324</t>
  </si>
  <si>
    <t>ROOM 4325</t>
  </si>
  <si>
    <t>ROOM 4326</t>
  </si>
  <si>
    <t>BLDG OCCUPANCY RATE:</t>
  </si>
  <si>
    <t>Total Living Quarters:</t>
  </si>
  <si>
    <t>BLDG 19735 (2ND FLOOR)</t>
  </si>
  <si>
    <t>ROOM 3208</t>
  </si>
  <si>
    <t>ROOM 3210</t>
  </si>
  <si>
    <t>ROOM 3212</t>
  </si>
  <si>
    <t>ROOM 3214</t>
  </si>
  <si>
    <t>ROOM 3216</t>
  </si>
  <si>
    <t>ROOM 3218</t>
  </si>
  <si>
    <t>ROOM 3220</t>
  </si>
  <si>
    <t>ROOM 3219</t>
  </si>
  <si>
    <t>ROOM 3217</t>
  </si>
  <si>
    <t>ROOM 3215</t>
  </si>
  <si>
    <t>ROOM 3213</t>
  </si>
  <si>
    <t>ROOM 3211</t>
  </si>
  <si>
    <t>ROOM 3209</t>
  </si>
  <si>
    <t>ROOM 3207</t>
  </si>
  <si>
    <t>ROOM 3206</t>
  </si>
  <si>
    <t>ROOM 3205</t>
  </si>
  <si>
    <t>ROOM 3204</t>
  </si>
  <si>
    <t>ROOM 3203</t>
  </si>
  <si>
    <t>ROOM 3202</t>
  </si>
  <si>
    <t>ROOM 3201</t>
  </si>
  <si>
    <t>ROOM 3225</t>
  </si>
  <si>
    <t>ROOM 3226</t>
  </si>
  <si>
    <t>ROOM 3223</t>
  </si>
  <si>
    <t>ROOM 3224</t>
  </si>
  <si>
    <t>ROOM 3222</t>
  </si>
  <si>
    <t>ROOM 3221</t>
  </si>
  <si>
    <t>DDEAMC</t>
  </si>
  <si>
    <t>Total Occuipied Living Quarters:</t>
  </si>
  <si>
    <t>Total Vacant Living Quarters:</t>
  </si>
  <si>
    <t>FLOOR LIVING QUARTERS OCCUPIED %:</t>
  </si>
  <si>
    <t>FLOOR LIVING QUARTERS VACANT %:</t>
  </si>
  <si>
    <t>Status:</t>
  </si>
  <si>
    <t>NCO's Living Quarters:</t>
  </si>
  <si>
    <t>Junior Enlisted Soldier Living Quarters:</t>
  </si>
  <si>
    <t>Female Living Quarters:</t>
  </si>
  <si>
    <t>Male Living Quarters:</t>
  </si>
  <si>
    <t>MOS/RQPRCE</t>
  </si>
  <si>
    <t>ORDTGC</t>
  </si>
  <si>
    <t>CURUPC</t>
  </si>
  <si>
    <t>RQUPC</t>
  </si>
  <si>
    <t>PROJASGN</t>
  </si>
  <si>
    <t>ACTION</t>
  </si>
  <si>
    <t>ARRIVED</t>
  </si>
  <si>
    <t>MARTIAL STATUS</t>
  </si>
  <si>
    <t>SPONSOR</t>
  </si>
  <si>
    <t>EMAIL INFO</t>
  </si>
  <si>
    <t>Total 30 Day Gains:</t>
  </si>
  <si>
    <t>Total 60 Day Gains:</t>
  </si>
  <si>
    <t>Total 90 Day Gains:</t>
  </si>
  <si>
    <t>Total 120 Day Gains:</t>
  </si>
  <si>
    <t>Total Gains:</t>
  </si>
  <si>
    <t>30 Day Projected Losses</t>
  </si>
  <si>
    <t>60 Day Projected Losses</t>
  </si>
  <si>
    <t>90 Day Projected Gains</t>
  </si>
  <si>
    <t>90 Day Projected Losses</t>
  </si>
  <si>
    <t>120 Day Projected Gains Losses</t>
  </si>
  <si>
    <t>30 Day Projected Gains</t>
  </si>
  <si>
    <t>60 Day Projected Gains</t>
  </si>
  <si>
    <t>120 Day Projected Gains</t>
  </si>
  <si>
    <t>Total 30 Day Losses:</t>
  </si>
  <si>
    <t>Total 60 Day Losses:</t>
  </si>
  <si>
    <t>Total 90 Day Losses:</t>
  </si>
  <si>
    <t>Total 120 Day Losses:</t>
  </si>
  <si>
    <t>Total Losses:</t>
  </si>
  <si>
    <t>Projected Gains 30 Day Total</t>
  </si>
  <si>
    <t>Projected Gains 60 Day Total</t>
  </si>
  <si>
    <t>Projected Gains 90 Day Total</t>
  </si>
  <si>
    <t>Projected Gains 120 Day Total</t>
  </si>
  <si>
    <t>Total Projected Gains:</t>
  </si>
  <si>
    <t>Total Projected Losses:</t>
  </si>
  <si>
    <t>UNIT</t>
  </si>
  <si>
    <t>UIC</t>
  </si>
  <si>
    <t>SOLDIER SSN</t>
  </si>
  <si>
    <t>TERM</t>
  </si>
  <si>
    <t>ON ORDER RPT</t>
  </si>
  <si>
    <t>ETS DT</t>
  </si>
  <si>
    <t>UNIT DES</t>
  </si>
  <si>
    <t>HOME LOC</t>
  </si>
  <si>
    <t>EPD LINE</t>
  </si>
  <si>
    <t>REMARKS</t>
  </si>
  <si>
    <t>BDE HQ</t>
  </si>
  <si>
    <t>BN X</t>
  </si>
  <si>
    <t>BN Y</t>
  </si>
  <si>
    <t>BARRACKS ROOM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</si>
</sst>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8"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color theme="1"/>
      <name val="Calibri"/>
      <family val="2"/>
      <scheme val="minor"/>
    </font>
    <font>
      <b/>
      <sz val="16"/>
      <color theme="1"/>
      <name val="Calibri"/>
      <family val="2"/>
      <scheme val="minor"/>
    </font>
    <font>
      <b/>
      <sz val="22"/>
      <color theme="1"/>
      <name val="Calibri"/>
      <family val="2"/>
      <scheme val="minor"/>
    </font>
    <font>
      <b/>
      <sz val="14"/>
      <color theme="0"/>
      <name val="Calibri"/>
      <family val="2"/>
      <scheme val="minor"/>
    </font>
    <font>
      <b/>
      <sz val="11"/>
      <name val="Calibri"/>
      <family val="2"/>
      <scheme val="minor"/>
    </font>
    <font>
      <b/>
      <sz val="26"/>
      <color theme="1"/>
      <name val="Calibri"/>
      <family val="2"/>
      <scheme val="minor"/>
    </font>
    <font>
      <sz val="9"/>
      <color indexed="81"/>
      <name val="Tahoma"/>
      <family val="2"/>
    </font>
    <font>
      <b/>
      <sz val="9"/>
      <color indexed="81"/>
      <name val="Tahoma"/>
      <family val="2"/>
    </font>
    <font>
      <b/>
      <sz val="12"/>
      <color theme="1"/>
      <name val="Calibri"/>
      <family val="2"/>
      <scheme val="minor"/>
    </font>
    <font>
      <b/>
      <sz val="12"/>
      <color theme="0"/>
      <name val="Arial"/>
      <family val="2"/>
    </font>
    <font>
      <sz val="12"/>
      <color theme="1"/>
      <name val="Arial"/>
      <family val="2"/>
    </font>
    <font>
      <b/>
      <sz val="12"/>
      <color theme="1"/>
      <name val="Arial"/>
      <family val="2"/>
    </font>
    <font>
      <b/>
      <sz val="12"/>
      <color rgb="FF009900"/>
      <name val="Arial"/>
      <family val="2"/>
    </font>
    <font>
      <b/>
      <sz val="20"/>
      <color theme="1"/>
      <name val="Calibri"/>
      <family val="2"/>
      <scheme val="minor"/>
    </font>
    <font>
      <b/>
      <sz val="12"/>
      <name val="Arial"/>
      <family val="2"/>
    </font>
    <font>
      <sz val="12"/>
      <name val="Arial"/>
      <family val="2"/>
    </font>
    <font>
      <sz val="12"/>
      <color theme="1"/>
      <name val="Calibri"/>
      <family val="2"/>
      <scheme val="minor"/>
    </font>
    <font>
      <b/>
      <sz val="12"/>
      <color rgb="FF00B050"/>
      <name val="Arial"/>
      <family val="2"/>
    </font>
    <font>
      <sz val="12"/>
      <color rgb="FF000000"/>
      <name val="Arial"/>
      <family val="2"/>
    </font>
    <font>
      <sz val="10"/>
      <name val="Calibri"/>
      <family val="2"/>
      <scheme val="minor"/>
    </font>
    <font>
      <sz val="10"/>
      <color rgb="FFFF0000"/>
      <name val="Calibri"/>
      <family val="2"/>
      <scheme val="minor"/>
    </font>
    <font>
      <sz val="9"/>
      <color indexed="81"/>
      <name val="Tahoma"/>
      <charset val="1"/>
    </font>
    <font>
      <b/>
      <sz val="9"/>
      <color indexed="81"/>
      <name val="Tahoma"/>
      <charset val="1"/>
    </font>
  </fonts>
  <fills count="12">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theme="3"/>
        <bgColor indexed="64"/>
      </patternFill>
    </fill>
    <fill>
      <patternFill patternType="solid">
        <fgColor rgb="FFFFC000"/>
        <bgColor indexed="64"/>
      </patternFill>
    </fill>
    <fill>
      <patternFill patternType="solid">
        <fgColor theme="4"/>
        <bgColor indexed="64"/>
      </patternFill>
    </fill>
    <fill>
      <patternFill patternType="solid">
        <fgColor theme="0" tint="-0.14999847407452621"/>
        <bgColor indexed="64"/>
      </patternFill>
    </fill>
    <fill>
      <patternFill patternType="solid">
        <fgColor theme="5"/>
        <bgColor indexed="64"/>
      </patternFill>
    </fill>
    <fill>
      <patternFill patternType="solid">
        <fgColor theme="7"/>
        <bgColor indexed="64"/>
      </patternFill>
    </fill>
    <fill>
      <patternFill patternType="solid">
        <fgColor rgb="FF00B05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1">
    <xf numFmtId="0" fontId="0" fillId="0" borderId="0"/>
  </cellStyleXfs>
  <cellXfs count="234">
    <xf numFmtId="0" fontId="0" fillId="0" borderId="0" xfId="0"/>
    <xf numFmtId="0" fontId="1" fillId="0" borderId="0" xfId="0" applyFont="1"/>
    <xf numFmtId="0" fontId="0" fillId="0" borderId="0" xfId="0" applyAlignment="1">
      <alignment horizontal="center" vertical="center"/>
    </xf>
    <xf numFmtId="0" fontId="2" fillId="3" borderId="0" xfId="0" applyFont="1" applyFill="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 fillId="4"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5" borderId="4" xfId="0" applyFill="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right" vertical="center"/>
    </xf>
    <xf numFmtId="0" fontId="1" fillId="0" borderId="0" xfId="0" applyFon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8" xfId="0" applyFont="1" applyBorder="1" applyAlignment="1">
      <alignment horizontal="right"/>
    </xf>
    <xf numFmtId="0" fontId="1" fillId="7" borderId="8" xfId="0" applyFont="1" applyFill="1" applyBorder="1" applyAlignment="1">
      <alignment horizontal="right"/>
    </xf>
    <xf numFmtId="0" fontId="5" fillId="7" borderId="0" xfId="0" applyFont="1" applyFill="1" applyBorder="1" applyAlignment="1" applyProtection="1">
      <alignment horizontal="center" vertical="center"/>
      <protection locked="0"/>
    </xf>
    <xf numFmtId="0" fontId="0" fillId="3" borderId="8" xfId="0" applyFill="1" applyBorder="1"/>
    <xf numFmtId="0" fontId="0" fillId="3" borderId="10" xfId="0" applyFill="1" applyBorder="1"/>
    <xf numFmtId="0" fontId="0" fillId="3" borderId="6" xfId="0" applyFill="1" applyBorder="1"/>
    <xf numFmtId="0" fontId="0" fillId="3" borderId="7" xfId="0" applyFill="1" applyBorder="1"/>
    <xf numFmtId="0" fontId="2" fillId="3" borderId="5" xfId="0" applyFont="1" applyFill="1" applyBorder="1"/>
    <xf numFmtId="0" fontId="1" fillId="7" borderId="10" xfId="0" applyFont="1" applyFill="1" applyBorder="1" applyAlignment="1">
      <alignment horizontal="right"/>
    </xf>
    <xf numFmtId="0" fontId="1" fillId="0" borderId="5" xfId="0"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7"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1" fillId="0" borderId="0" xfId="0" applyFont="1" applyAlignment="1">
      <alignment horizontal="center" vertical="center"/>
    </xf>
    <xf numFmtId="0" fontId="4" fillId="0" borderId="0" xfId="0" applyFont="1"/>
    <xf numFmtId="0" fontId="0" fillId="7" borderId="8" xfId="0" applyFill="1" applyBorder="1"/>
    <xf numFmtId="0" fontId="0" fillId="7" borderId="0" xfId="0" applyFill="1" applyBorder="1"/>
    <xf numFmtId="0" fontId="1" fillId="7" borderId="0" xfId="0" applyFont="1" applyFill="1" applyBorder="1" applyAlignment="1">
      <alignment horizontal="center" vertical="center"/>
    </xf>
    <xf numFmtId="0" fontId="4" fillId="7" borderId="9" xfId="0" applyFont="1" applyFill="1" applyBorder="1" applyProtection="1">
      <protection hidden="1"/>
    </xf>
    <xf numFmtId="0" fontId="3" fillId="7" borderId="0" xfId="0" applyFont="1" applyFill="1" applyBorder="1" applyAlignment="1">
      <alignment horizontal="center" vertical="center"/>
    </xf>
    <xf numFmtId="9" fontId="6" fillId="7" borderId="0" xfId="0" applyNumberFormat="1" applyFont="1" applyFill="1" applyBorder="1" applyAlignment="1">
      <alignment horizontal="center" vertical="center"/>
    </xf>
    <xf numFmtId="0" fontId="0" fillId="7" borderId="0" xfId="0" applyFill="1" applyBorder="1" applyAlignment="1">
      <alignment horizontal="center" vertical="center"/>
    </xf>
    <xf numFmtId="0" fontId="0" fillId="7" borderId="11" xfId="0" applyFill="1" applyBorder="1"/>
    <xf numFmtId="0" fontId="0" fillId="7" borderId="10" xfId="0" applyFill="1" applyBorder="1"/>
    <xf numFmtId="0" fontId="1" fillId="7" borderId="11" xfId="0" applyFont="1" applyFill="1" applyBorder="1" applyAlignment="1">
      <alignment horizontal="center" vertical="center"/>
    </xf>
    <xf numFmtId="0" fontId="1" fillId="7" borderId="0" xfId="0" applyFont="1" applyFill="1" applyBorder="1" applyAlignment="1">
      <alignment horizontal="right"/>
    </xf>
    <xf numFmtId="0" fontId="0" fillId="7" borderId="5" xfId="0" applyFill="1" applyBorder="1"/>
    <xf numFmtId="0" fontId="0" fillId="7" borderId="6" xfId="0" applyFill="1" applyBorder="1"/>
    <xf numFmtId="0" fontId="4" fillId="7" borderId="7" xfId="0" applyFont="1" applyFill="1" applyBorder="1"/>
    <xf numFmtId="0" fontId="4" fillId="7" borderId="9" xfId="0" applyFont="1" applyFill="1" applyBorder="1"/>
    <xf numFmtId="0" fontId="0" fillId="7" borderId="9" xfId="0" applyFill="1" applyBorder="1" applyProtection="1">
      <protection hidden="1"/>
    </xf>
    <xf numFmtId="0" fontId="1" fillId="7" borderId="9" xfId="0" applyFont="1" applyFill="1" applyBorder="1" applyAlignment="1" applyProtection="1">
      <alignment vertical="center"/>
      <protection hidden="1"/>
    </xf>
    <xf numFmtId="0" fontId="0" fillId="7" borderId="12" xfId="0" applyFill="1" applyBorder="1" applyProtection="1">
      <protection hidden="1"/>
    </xf>
    <xf numFmtId="0" fontId="0" fillId="7" borderId="7" xfId="0" applyFill="1" applyBorder="1"/>
    <xf numFmtId="0" fontId="0" fillId="7" borderId="9" xfId="0" applyFill="1" applyBorder="1"/>
    <xf numFmtId="0" fontId="2" fillId="7" borderId="0" xfId="0" applyFont="1" applyFill="1" applyBorder="1" applyAlignment="1"/>
    <xf numFmtId="0" fontId="0" fillId="7" borderId="12" xfId="0" applyFill="1" applyBorder="1"/>
    <xf numFmtId="0" fontId="0" fillId="7" borderId="0" xfId="0" applyFill="1" applyBorder="1" applyProtection="1"/>
    <xf numFmtId="0" fontId="4" fillId="7" borderId="9" xfId="0" applyFont="1" applyFill="1" applyBorder="1" applyProtection="1"/>
    <xf numFmtId="0" fontId="1" fillId="7" borderId="0" xfId="0" applyFont="1" applyFill="1" applyBorder="1" applyAlignment="1" applyProtection="1">
      <alignment horizontal="center" vertical="center"/>
    </xf>
    <xf numFmtId="0" fontId="9" fillId="7" borderId="9" xfId="0" applyFont="1" applyFill="1" applyBorder="1" applyAlignment="1" applyProtection="1">
      <alignment vertical="center"/>
    </xf>
    <xf numFmtId="0" fontId="0" fillId="7" borderId="8" xfId="0" applyFill="1" applyBorder="1" applyProtection="1"/>
    <xf numFmtId="0" fontId="3" fillId="7" borderId="0" xfId="0" applyFont="1" applyFill="1" applyBorder="1" applyAlignment="1" applyProtection="1">
      <alignment horizontal="center" vertical="center"/>
    </xf>
    <xf numFmtId="9" fontId="6" fillId="7" borderId="0" xfId="0" applyNumberFormat="1"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0" fillId="7" borderId="10" xfId="0" applyFill="1" applyBorder="1" applyProtection="1"/>
    <xf numFmtId="0" fontId="0" fillId="7" borderId="11" xfId="0" applyFill="1" applyBorder="1" applyProtection="1"/>
    <xf numFmtId="0" fontId="1" fillId="7" borderId="11" xfId="0" applyFont="1" applyFill="1" applyBorder="1" applyAlignment="1" applyProtection="1">
      <alignment horizontal="center" vertical="center"/>
    </xf>
    <xf numFmtId="0" fontId="4" fillId="7" borderId="12" xfId="0" applyFont="1" applyFill="1" applyBorder="1" applyProtection="1"/>
    <xf numFmtId="0" fontId="2"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0" fontId="0" fillId="0" borderId="0" xfId="0" applyBorder="1"/>
    <xf numFmtId="9" fontId="7" fillId="7" borderId="9" xfId="0" applyNumberFormat="1" applyFont="1" applyFill="1" applyBorder="1" applyAlignment="1">
      <alignment vertical="center"/>
    </xf>
    <xf numFmtId="0" fontId="13" fillId="11" borderId="0" xfId="0" applyFont="1" applyFill="1" applyBorder="1" applyAlignment="1">
      <alignment horizontal="center" vertical="center"/>
    </xf>
    <xf numFmtId="0" fontId="13" fillId="10" borderId="0" xfId="0" applyFont="1" applyFill="1" applyBorder="1" applyAlignment="1">
      <alignment horizontal="center" vertical="center"/>
    </xf>
    <xf numFmtId="0" fontId="3" fillId="0" borderId="0" xfId="0" applyFont="1"/>
    <xf numFmtId="0" fontId="3" fillId="0" borderId="0" xfId="0" applyFont="1" applyFill="1"/>
    <xf numFmtId="0" fontId="3" fillId="0" borderId="0" xfId="0" applyFont="1" applyFill="1" applyProtection="1">
      <protection hidden="1"/>
    </xf>
    <xf numFmtId="0" fontId="2" fillId="0" borderId="0" xfId="0" applyFont="1" applyFill="1" applyAlignment="1" applyProtection="1">
      <alignment horizontal="center" vertical="center"/>
      <protection hidden="1"/>
    </xf>
    <xf numFmtId="0" fontId="2" fillId="0" borderId="0" xfId="0" applyFont="1" applyFill="1" applyAlignment="1">
      <alignment horizontal="center" vertical="center"/>
    </xf>
    <xf numFmtId="0" fontId="2" fillId="0" borderId="0" xfId="0" applyFont="1" applyFill="1" applyBorder="1" applyAlignment="1" applyProtection="1">
      <alignment horizontal="center" vertical="center"/>
      <protection hidden="1"/>
    </xf>
    <xf numFmtId="0" fontId="2" fillId="0" borderId="0" xfId="0" applyFont="1" applyFill="1" applyAlignment="1">
      <alignment horizontal="center"/>
    </xf>
    <xf numFmtId="0" fontId="2" fillId="0" borderId="0" xfId="0" applyFont="1" applyFill="1" applyBorder="1" applyProtection="1">
      <protection hidden="1"/>
    </xf>
    <xf numFmtId="0" fontId="3" fillId="0" borderId="0" xfId="0" applyFont="1" applyFill="1" applyBorder="1" applyProtection="1">
      <protection hidden="1"/>
    </xf>
    <xf numFmtId="0" fontId="3" fillId="0" borderId="0" xfId="0" applyFont="1" applyFill="1" applyBorder="1" applyAlignment="1" applyProtection="1">
      <alignment horizontal="center" vertical="center"/>
      <protection hidden="1"/>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pplyProtection="1">
      <alignment vertical="center"/>
      <protection hidden="1"/>
    </xf>
    <xf numFmtId="0" fontId="3" fillId="0" borderId="0" xfId="0" applyFont="1" applyProtection="1">
      <protection hidden="1"/>
    </xf>
    <xf numFmtId="0" fontId="0" fillId="0" borderId="8" xfId="0" applyBorder="1"/>
    <xf numFmtId="0" fontId="0" fillId="0" borderId="9" xfId="0" applyBorder="1"/>
    <xf numFmtId="0"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49" fontId="15" fillId="0" borderId="3" xfId="0" applyNumberFormat="1" applyFont="1" applyFill="1" applyBorder="1" applyAlignment="1">
      <alignment horizontal="center" vertical="center"/>
    </xf>
    <xf numFmtId="1" fontId="15" fillId="0" borderId="3" xfId="0" applyNumberFormat="1" applyFont="1" applyFill="1" applyBorder="1" applyAlignment="1">
      <alignment horizontal="center" vertical="center"/>
    </xf>
    <xf numFmtId="0" fontId="16" fillId="0" borderId="3" xfId="0" applyFont="1" applyFill="1" applyBorder="1" applyAlignment="1">
      <alignment horizontal="center" vertical="center"/>
    </xf>
    <xf numFmtId="0" fontId="19" fillId="0" borderId="1" xfId="0" applyNumberFormat="1"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4" xfId="0" applyFont="1" applyFill="1" applyBorder="1" applyAlignment="1">
      <alignment horizontal="center" vertical="center" wrapText="1"/>
    </xf>
    <xf numFmtId="49" fontId="15" fillId="0" borderId="13" xfId="0"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49" fontId="15" fillId="0" borderId="16" xfId="0" applyNumberFormat="1" applyFont="1" applyFill="1" applyBorder="1" applyAlignment="1">
      <alignment horizontal="center" vertical="center"/>
    </xf>
    <xf numFmtId="0" fontId="15" fillId="0" borderId="17" xfId="0" applyNumberFormat="1" applyFont="1" applyFill="1" applyBorder="1" applyAlignment="1">
      <alignment horizontal="center" vertical="center"/>
    </xf>
    <xf numFmtId="0" fontId="15" fillId="0" borderId="17" xfId="0" applyFont="1" applyFill="1" applyBorder="1" applyAlignment="1">
      <alignment horizontal="center" vertical="center"/>
    </xf>
    <xf numFmtId="49" fontId="15" fillId="0" borderId="17" xfId="0" applyNumberFormat="1" applyFont="1" applyFill="1" applyBorder="1" applyAlignment="1">
      <alignment horizontal="center" vertical="center"/>
    </xf>
    <xf numFmtId="1" fontId="15" fillId="0" borderId="17" xfId="0" applyNumberFormat="1" applyFont="1" applyFill="1" applyBorder="1" applyAlignment="1">
      <alignment horizontal="center" vertical="center"/>
    </xf>
    <xf numFmtId="0" fontId="19" fillId="0" borderId="17" xfId="0" applyNumberFormat="1" applyFont="1" applyFill="1" applyBorder="1" applyAlignment="1">
      <alignment horizontal="center" vertical="center"/>
    </xf>
    <xf numFmtId="0" fontId="16"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9" fillId="0" borderId="3" xfId="0" applyNumberFormat="1" applyFont="1" applyFill="1" applyBorder="1" applyAlignment="1">
      <alignment horizontal="center" vertical="center"/>
    </xf>
    <xf numFmtId="0" fontId="15" fillId="0" borderId="20" xfId="0" applyFont="1" applyFill="1" applyBorder="1" applyAlignment="1">
      <alignment horizontal="center" vertical="center"/>
    </xf>
    <xf numFmtId="49" fontId="15" fillId="0" borderId="19" xfId="0" applyNumberFormat="1" applyFont="1" applyFill="1" applyBorder="1" applyAlignment="1">
      <alignment horizontal="center" vertical="center"/>
    </xf>
    <xf numFmtId="49" fontId="15" fillId="0" borderId="21"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0" fontId="14" fillId="3" borderId="4" xfId="0" applyNumberFormat="1" applyFont="1" applyFill="1" applyBorder="1" applyAlignment="1">
      <alignment horizontal="center" vertical="center"/>
    </xf>
    <xf numFmtId="0" fontId="14" fillId="3" borderId="4" xfId="0" applyFont="1" applyFill="1" applyBorder="1" applyAlignment="1">
      <alignment horizontal="center" vertical="center"/>
    </xf>
    <xf numFmtId="49" fontId="14" fillId="3" borderId="4" xfId="0" applyNumberFormat="1" applyFont="1" applyFill="1" applyBorder="1" applyAlignment="1">
      <alignment horizontal="center" vertical="center"/>
    </xf>
    <xf numFmtId="1" fontId="14" fillId="3" borderId="4" xfId="0" applyNumberFormat="1" applyFont="1" applyFill="1" applyBorder="1" applyAlignment="1">
      <alignment horizontal="center" vertical="center"/>
    </xf>
    <xf numFmtId="0" fontId="14" fillId="3" borderId="23" xfId="0" applyFont="1" applyFill="1" applyBorder="1" applyAlignment="1">
      <alignment horizontal="center" vertical="center" wrapText="1"/>
    </xf>
    <xf numFmtId="49" fontId="15" fillId="0" borderId="24"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5" xfId="0" applyNumberFormat="1" applyFont="1" applyFill="1" applyBorder="1" applyAlignment="1">
      <alignment horizontal="center" vertical="center"/>
    </xf>
    <xf numFmtId="1" fontId="15" fillId="0" borderId="25" xfId="0" applyNumberFormat="1" applyFont="1" applyFill="1" applyBorder="1" applyAlignment="1">
      <alignment horizontal="center" vertical="center"/>
    </xf>
    <xf numFmtId="0" fontId="19" fillId="0" borderId="25" xfId="0" applyFont="1" applyFill="1" applyBorder="1" applyAlignment="1">
      <alignment horizontal="center" vertical="center"/>
    </xf>
    <xf numFmtId="0" fontId="16"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6" xfId="0" applyFont="1" applyFill="1" applyBorder="1" applyAlignment="1">
      <alignment horizontal="center" vertical="center" wrapText="1"/>
    </xf>
    <xf numFmtId="0" fontId="1" fillId="0" borderId="0" xfId="0" applyFont="1" applyBorder="1" applyAlignment="1">
      <alignment horizontal="right"/>
    </xf>
    <xf numFmtId="0" fontId="0" fillId="0" borderId="10" xfId="0" applyBorder="1"/>
    <xf numFmtId="0" fontId="0" fillId="0" borderId="11" xfId="0" applyBorder="1"/>
    <xf numFmtId="0" fontId="0" fillId="0" borderId="12" xfId="0" applyBorder="1"/>
    <xf numFmtId="0" fontId="1" fillId="1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 fontId="20" fillId="0" borderId="1" xfId="0" applyNumberFormat="1" applyFont="1" applyFill="1" applyBorder="1" applyAlignment="1">
      <alignment horizontal="center" vertical="center"/>
    </xf>
    <xf numFmtId="0" fontId="20" fillId="0" borderId="14" xfId="0" applyFont="1" applyFill="1" applyBorder="1" applyAlignment="1">
      <alignment horizontal="center" vertical="center"/>
    </xf>
    <xf numFmtId="49" fontId="20" fillId="0" borderId="1" xfId="0" applyNumberFormat="1" applyFont="1" applyFill="1" applyBorder="1" applyAlignment="1">
      <alignment horizontal="center" vertical="center"/>
    </xf>
    <xf numFmtId="49" fontId="20" fillId="0" borderId="13"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xf>
    <xf numFmtId="0" fontId="20" fillId="0" borderId="14" xfId="0" applyFont="1" applyFill="1" applyBorder="1" applyAlignment="1">
      <alignment horizontal="center" vertical="center" wrapText="1"/>
    </xf>
    <xf numFmtId="0" fontId="19" fillId="0" borderId="13" xfId="0" applyFont="1" applyFill="1" applyBorder="1" applyAlignment="1">
      <alignment horizontal="center" vertical="center"/>
    </xf>
    <xf numFmtId="49" fontId="19" fillId="0" borderId="1" xfId="0" applyNumberFormat="1" applyFont="1" applyFill="1" applyBorder="1" applyAlignment="1">
      <alignment horizontal="center" vertical="center"/>
    </xf>
    <xf numFmtId="1" fontId="19" fillId="0" borderId="1" xfId="0" applyNumberFormat="1" applyFont="1" applyFill="1" applyBorder="1" applyAlignment="1">
      <alignment horizontal="center" vertical="center"/>
    </xf>
    <xf numFmtId="0" fontId="19" fillId="0" borderId="14" xfId="0"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15" fontId="19" fillId="0" borderId="1" xfId="0" applyNumberFormat="1" applyFont="1" applyFill="1" applyBorder="1" applyAlignment="1">
      <alignment horizontal="center" vertical="center"/>
    </xf>
    <xf numFmtId="49" fontId="17" fillId="0" borderId="13"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20"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19" fillId="0" borderId="0" xfId="0" applyFont="1" applyFill="1" applyAlignment="1">
      <alignment horizontal="center" vertical="center"/>
    </xf>
    <xf numFmtId="0" fontId="0" fillId="7" borderId="0" xfId="0" applyFill="1"/>
    <xf numFmtId="0" fontId="2" fillId="7" borderId="0" xfId="0" applyFont="1" applyFill="1" applyBorder="1" applyAlignment="1">
      <alignment vertical="center"/>
    </xf>
    <xf numFmtId="0" fontId="13" fillId="7" borderId="0" xfId="0" applyFont="1" applyFill="1" applyBorder="1" applyAlignment="1">
      <alignment horizontal="center" vertical="center"/>
    </xf>
    <xf numFmtId="0" fontId="13" fillId="2" borderId="0" xfId="0" applyFont="1" applyFill="1" applyBorder="1" applyAlignment="1">
      <alignment horizontal="center" vertical="center"/>
    </xf>
    <xf numFmtId="0" fontId="23" fillId="0" borderId="25" xfId="0" applyNumberFormat="1" applyFont="1" applyFill="1" applyBorder="1" applyAlignment="1" applyProtection="1">
      <alignment horizontal="center" vertical="center" wrapText="1"/>
    </xf>
    <xf numFmtId="164" fontId="23" fillId="0" borderId="25"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0" fillId="0" borderId="8" xfId="0" applyBorder="1" applyAlignment="1">
      <alignment horizontal="center"/>
    </xf>
    <xf numFmtId="0" fontId="0" fillId="0" borderId="0" xfId="0" applyBorder="1" applyAlignment="1">
      <alignment horizontal="center"/>
    </xf>
    <xf numFmtId="0" fontId="1" fillId="0" borderId="0"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20" fillId="0" borderId="25" xfId="0" applyNumberFormat="1" applyFont="1" applyFill="1" applyBorder="1" applyAlignment="1" applyProtection="1">
      <alignment horizontal="center" vertical="center" wrapText="1"/>
    </xf>
    <xf numFmtId="164" fontId="20" fillId="0" borderId="25" xfId="0" applyNumberFormat="1" applyFont="1" applyFill="1" applyBorder="1" applyAlignment="1" applyProtection="1">
      <alignment horizontal="center" vertical="center" wrapText="1"/>
    </xf>
    <xf numFmtId="0" fontId="20" fillId="0" borderId="20" xfId="0" applyFont="1" applyFill="1" applyBorder="1" applyAlignment="1">
      <alignment horizontal="center" vertical="center"/>
    </xf>
    <xf numFmtId="0" fontId="4" fillId="0" borderId="0" xfId="0" applyFont="1" applyFill="1"/>
    <xf numFmtId="0" fontId="23" fillId="0" borderId="2" xfId="0" applyNumberFormat="1" applyFont="1" applyFill="1" applyBorder="1" applyAlignment="1" applyProtection="1">
      <alignment horizontal="center" vertical="center" wrapText="1"/>
    </xf>
    <xf numFmtId="0" fontId="19" fillId="0" borderId="20" xfId="0" applyFont="1" applyFill="1" applyBorder="1" applyAlignment="1">
      <alignment horizontal="center" vertical="center"/>
    </xf>
    <xf numFmtId="0" fontId="20" fillId="0" borderId="20"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2" fillId="3" borderId="0" xfId="0" applyFont="1" applyFill="1" applyBorder="1" applyAlignment="1">
      <alignment horizontal="right" vertical="center"/>
    </xf>
    <xf numFmtId="0" fontId="2" fillId="7" borderId="0" xfId="0" applyFont="1" applyFill="1" applyBorder="1" applyAlignment="1">
      <alignment horizontal="right" vertical="center"/>
    </xf>
    <xf numFmtId="0" fontId="2" fillId="3" borderId="0" xfId="0" applyFont="1" applyFill="1" applyBorder="1" applyAlignment="1">
      <alignment horizontal="center" vertical="center"/>
    </xf>
    <xf numFmtId="9" fontId="7" fillId="10"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2" fillId="0" borderId="0" xfId="0" applyFont="1" applyFill="1" applyAlignment="1" applyProtection="1">
      <alignment horizontal="center" vertical="center"/>
      <protection hidden="1"/>
    </xf>
    <xf numFmtId="0" fontId="0" fillId="9" borderId="11" xfId="0" applyFill="1" applyBorder="1" applyAlignment="1">
      <alignment horizontal="center"/>
    </xf>
    <xf numFmtId="0" fontId="0" fillId="9" borderId="12" xfId="0" applyFill="1" applyBorder="1" applyAlignment="1">
      <alignment horizontal="center"/>
    </xf>
    <xf numFmtId="0" fontId="0" fillId="0" borderId="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hidden="1"/>
    </xf>
    <xf numFmtId="0" fontId="5" fillId="7" borderId="0"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5" fillId="9" borderId="11"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12" xfId="0" applyFont="1" applyFill="1" applyBorder="1" applyAlignment="1" applyProtection="1">
      <alignment horizontal="center" vertical="center"/>
      <protection locked="0"/>
    </xf>
    <xf numFmtId="0" fontId="0" fillId="8" borderId="0" xfId="0" applyFill="1" applyBorder="1" applyAlignment="1">
      <alignment horizontal="center"/>
    </xf>
    <xf numFmtId="0" fontId="0" fillId="8" borderId="9" xfId="0" applyFill="1" applyBorder="1" applyAlignment="1">
      <alignment horizontal="center"/>
    </xf>
    <xf numFmtId="0" fontId="0" fillId="6" borderId="0" xfId="0" applyFill="1" applyBorder="1" applyAlignment="1">
      <alignment horizontal="center"/>
    </xf>
    <xf numFmtId="0" fontId="0" fillId="6" borderId="9" xfId="0" applyFill="1" applyBorder="1" applyAlignment="1">
      <alignment horizontal="center"/>
    </xf>
    <xf numFmtId="0" fontId="7" fillId="7" borderId="6" xfId="0" applyFont="1" applyFill="1" applyBorder="1" applyAlignment="1">
      <alignment horizontal="center" vertical="center"/>
    </xf>
    <xf numFmtId="0" fontId="1" fillId="7" borderId="6" xfId="0" applyFont="1" applyFill="1" applyBorder="1" applyAlignment="1">
      <alignment horizontal="center" vertical="center"/>
    </xf>
    <xf numFmtId="0" fontId="5" fillId="5" borderId="11" xfId="0"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0" fontId="8" fillId="3" borderId="0" xfId="0" applyFont="1" applyFill="1" applyBorder="1" applyAlignment="1">
      <alignment horizontal="right" vertical="center"/>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24" fillId="7" borderId="0" xfId="0" applyFont="1" applyFill="1" applyBorder="1" applyAlignment="1" applyProtection="1">
      <alignment horizontal="center" vertical="center"/>
      <protection locked="0"/>
    </xf>
    <xf numFmtId="0" fontId="25" fillId="7" borderId="0" xfId="0" applyFont="1" applyFill="1" applyBorder="1" applyAlignment="1" applyProtection="1">
      <alignment horizontal="center" vertical="center"/>
      <protection locked="0"/>
    </xf>
    <xf numFmtId="0" fontId="5" fillId="11" borderId="11" xfId="0" applyFont="1" applyFill="1" applyBorder="1" applyAlignment="1" applyProtection="1">
      <alignment horizontal="center" vertical="center"/>
      <protection locked="0"/>
    </xf>
    <xf numFmtId="0" fontId="5" fillId="11" borderId="12" xfId="0" applyFont="1" applyFill="1" applyBorder="1" applyAlignment="1" applyProtection="1">
      <alignment horizontal="center" vertical="center"/>
      <protection locked="0"/>
    </xf>
    <xf numFmtId="0" fontId="5" fillId="11" borderId="0" xfId="0" applyFont="1" applyFill="1" applyBorder="1" applyAlignment="1" applyProtection="1">
      <alignment horizontal="center" vertical="center"/>
      <protection locked="0"/>
    </xf>
    <xf numFmtId="0" fontId="5" fillId="11" borderId="9" xfId="0" applyFont="1" applyFill="1" applyBorder="1" applyAlignment="1" applyProtection="1">
      <alignment horizontal="center" vertical="center"/>
      <protection locked="0"/>
    </xf>
    <xf numFmtId="0" fontId="24" fillId="7" borderId="9" xfId="0" applyFont="1" applyFill="1" applyBorder="1" applyAlignment="1" applyProtection="1">
      <alignment horizontal="center" vertical="center"/>
      <protection locked="0"/>
    </xf>
    <xf numFmtId="0" fontId="8" fillId="3" borderId="0" xfId="0" applyFont="1" applyFill="1" applyBorder="1" applyAlignment="1" applyProtection="1">
      <alignment horizontal="right" vertical="center"/>
    </xf>
    <xf numFmtId="0" fontId="9" fillId="0" borderId="0" xfId="0" applyFont="1" applyBorder="1" applyAlignment="1">
      <alignment horizontal="right" vertical="center"/>
    </xf>
    <xf numFmtId="0" fontId="18" fillId="5" borderId="5" xfId="0" applyFont="1" applyFill="1" applyBorder="1" applyAlignment="1">
      <alignment horizontal="center"/>
    </xf>
    <xf numFmtId="0" fontId="18" fillId="5" borderId="6" xfId="0" applyFont="1" applyFill="1" applyBorder="1" applyAlignment="1">
      <alignment horizontal="center"/>
    </xf>
    <xf numFmtId="0" fontId="18" fillId="5" borderId="7" xfId="0" applyFont="1" applyFill="1" applyBorder="1" applyAlignment="1">
      <alignment horizontal="center"/>
    </xf>
    <xf numFmtId="0" fontId="18" fillId="2" borderId="5" xfId="0" applyFont="1" applyFill="1" applyBorder="1" applyAlignment="1">
      <alignment horizontal="center"/>
    </xf>
    <xf numFmtId="0" fontId="18" fillId="2" borderId="6" xfId="0" applyFont="1" applyFill="1" applyBorder="1" applyAlignment="1">
      <alignment horizontal="center"/>
    </xf>
    <xf numFmtId="0" fontId="18" fillId="2" borderId="7" xfId="0" applyFont="1" applyFill="1" applyBorder="1" applyAlignment="1">
      <alignment horizontal="center"/>
    </xf>
    <xf numFmtId="0" fontId="9" fillId="0" borderId="0" xfId="0" applyFont="1" applyBorder="1" applyAlignment="1">
      <alignment horizontal="center" vertical="center"/>
    </xf>
  </cellXfs>
  <cellStyles count="1">
    <cellStyle name="Normal" xfId="0" builtinId="0"/>
  </cellStyles>
  <dxfs count="303">
    <dxf>
      <fill>
        <patternFill patternType="none">
          <fgColor indexed="64"/>
          <bgColor auto="1"/>
        </patternFill>
      </fill>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border outline="0">
        <left style="medium">
          <color rgb="FF000000"/>
        </left>
        <right style="medium">
          <color rgb="FF000000"/>
        </right>
        <top style="thin">
          <color rgb="FF000000"/>
        </top>
        <bottom style="thin">
          <color rgb="FF000000"/>
        </bottom>
      </border>
    </dxf>
    <dxf>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border outline="0">
        <left style="medium">
          <color rgb="FF000000"/>
        </left>
        <right style="medium">
          <color rgb="FF000000"/>
        </right>
        <top style="thin">
          <color rgb="FF000000"/>
        </top>
        <bottom style="thin">
          <color rgb="FF000000"/>
        </bottom>
      </border>
    </dxf>
    <dxf>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border outline="0">
        <left style="medium">
          <color rgb="FF000000"/>
        </left>
        <right style="medium">
          <color rgb="FF000000"/>
        </right>
        <top style="thin">
          <color rgb="FF000000"/>
        </top>
        <bottom style="thin">
          <color rgb="FF000000"/>
        </bottom>
      </border>
    </dxf>
    <dxf>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textRotation="0" indent="0" justifyLastLine="0" shrinkToFit="0" readingOrder="0"/>
    </dxf>
    <dxf>
      <border outline="0">
        <top style="thin">
          <color rgb="FF000000"/>
        </top>
      </border>
    </dxf>
    <dxf>
      <border outline="0">
        <left style="medium">
          <color rgb="FF000000"/>
        </left>
        <right style="medium">
          <color rgb="FF000000"/>
        </right>
        <top style="thin">
          <color rgb="FF000000"/>
        </top>
        <bottom style="thin">
          <color rgb="FF000000"/>
        </bottom>
      </border>
    </dxf>
    <dxf>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border outline="0">
        <left style="medium">
          <color indexed="64"/>
        </left>
        <right style="medium">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border outline="0">
        <left style="medium">
          <color indexed="64"/>
        </left>
        <right style="medium">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border outline="0">
        <left style="medium">
          <color indexed="64"/>
        </left>
        <right style="medium">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border outline="0">
        <top style="thin">
          <color indexed="64"/>
        </top>
      </border>
    </dxf>
    <dxf>
      <border outline="0">
        <left style="medium">
          <color indexed="64"/>
        </left>
        <right style="medium">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
      <font>
        <b/>
        <i val="0"/>
      </font>
      <fill>
        <patternFill>
          <bgColor rgb="FF00B050"/>
        </patternFill>
      </fill>
    </dxf>
    <dxf>
      <font>
        <b/>
        <i val="0"/>
        <color theme="0"/>
      </font>
      <fill>
        <patternFill>
          <bgColor rgb="FF0070C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BLDG 19735 </a:t>
            </a:r>
          </a:p>
          <a:p>
            <a:pPr>
              <a:defRPr/>
            </a:pPr>
            <a:r>
              <a:rPr lang="en-US"/>
              <a:t>2ND Floor Breakdown:</a:t>
            </a:r>
          </a:p>
        </c:rich>
      </c:tx>
      <c:layout>
        <c:manualLayout>
          <c:xMode val="edge"/>
          <c:yMode val="edge"/>
          <c:x val="0.17555774011435291"/>
          <c:y val="0.82678436485398765"/>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616053200741016E-2"/>
          <c:y val="4.3071983318594534E-2"/>
          <c:w val="0.95843041948082608"/>
          <c:h val="0.71245973903418691"/>
        </c:manualLayout>
      </c:layout>
      <c:pie3DChart>
        <c:varyColors val="1"/>
        <c:ser>
          <c:idx val="0"/>
          <c:order val="0"/>
          <c:tx>
            <c:strRef>
              <c:f>'BUILDING 19735 (2nd Floor)'!$X$40:$Y$40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4B1-498E-B631-D8440D45485F}"/>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4B1-498E-B631-D8440D45485F}"/>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4B1-498E-B631-D8440D45485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19735 (2nd Floor)'!$Z$39:$AB$39</c:f>
              <c:strCache>
                <c:ptCount val="3"/>
                <c:pt idx="0">
                  <c:v>Vacant</c:v>
                </c:pt>
                <c:pt idx="1">
                  <c:v>Occupied</c:v>
                </c:pt>
                <c:pt idx="2">
                  <c:v>Trans</c:v>
                </c:pt>
              </c:strCache>
            </c:strRef>
          </c:cat>
          <c:val>
            <c:numRef>
              <c:f>'BUILDING 19735 (2nd Floor)'!$Z$40:$AB$40</c:f>
              <c:numCache>
                <c:formatCode>General</c:formatCode>
                <c:ptCount val="3"/>
                <c:pt idx="0">
                  <c:v>0</c:v>
                </c:pt>
                <c:pt idx="1">
                  <c:v>50</c:v>
                </c:pt>
                <c:pt idx="2">
                  <c:v>2</c:v>
                </c:pt>
              </c:numCache>
            </c:numRef>
          </c:val>
          <c:extLst>
            <c:ext xmlns:c16="http://schemas.microsoft.com/office/drawing/2014/chart" uri="{C3380CC4-5D6E-409C-BE32-E72D297353CC}">
              <c16:uniqueId val="{00000006-74B1-498E-B631-D8440D45485F}"/>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420696982535075"/>
          <c:y val="0.68538428592175527"/>
          <c:w val="0.20168343211835091"/>
          <c:h val="0.1318836988530211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BLDG</a:t>
            </a:r>
            <a:r>
              <a:rPr lang="en-US" baseline="0"/>
              <a:t> 19737 </a:t>
            </a:r>
          </a:p>
          <a:p>
            <a:pPr>
              <a:defRPr/>
            </a:pPr>
            <a:r>
              <a:rPr lang="en-US"/>
              <a:t>3RD Floor Breakdown:</a:t>
            </a:r>
          </a:p>
        </c:rich>
      </c:tx>
      <c:layout>
        <c:manualLayout>
          <c:xMode val="edge"/>
          <c:yMode val="edge"/>
          <c:x val="0.18506483644711963"/>
          <c:y val="0.81822304973230486"/>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0968004097803927E-2"/>
          <c:y val="5.7752693370039437E-2"/>
          <c:w val="0.95843041948082608"/>
          <c:h val="0.71245973903418691"/>
        </c:manualLayout>
      </c:layout>
      <c:pie3DChart>
        <c:varyColors val="1"/>
        <c:ser>
          <c:idx val="0"/>
          <c:order val="0"/>
          <c:tx>
            <c:strRef>
              <c:f>'BUILDING 19737 (3rd Floor)'!$X$40:$Y$40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380-4DEA-9AEB-3EB60AAD88A6}"/>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380-4DEA-9AEB-3EB60AAD88A6}"/>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380-4DEA-9AEB-3EB60AAD88A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19737 (3rd Floor)'!$Z$39:$AB$39</c:f>
              <c:strCache>
                <c:ptCount val="3"/>
                <c:pt idx="0">
                  <c:v>Vacant</c:v>
                </c:pt>
                <c:pt idx="1">
                  <c:v>Occupied</c:v>
                </c:pt>
                <c:pt idx="2">
                  <c:v>Trans</c:v>
                </c:pt>
              </c:strCache>
            </c:strRef>
          </c:cat>
          <c:val>
            <c:numRef>
              <c:f>'BUILDING 19737 (3rd Floor)'!$Z$40:$AB$40</c:f>
              <c:numCache>
                <c:formatCode>General</c:formatCode>
                <c:ptCount val="3"/>
                <c:pt idx="0">
                  <c:v>9</c:v>
                </c:pt>
                <c:pt idx="1">
                  <c:v>43</c:v>
                </c:pt>
                <c:pt idx="2">
                  <c:v>0</c:v>
                </c:pt>
              </c:numCache>
            </c:numRef>
          </c:val>
          <c:extLst>
            <c:ext xmlns:c16="http://schemas.microsoft.com/office/drawing/2014/chart" uri="{C3380CC4-5D6E-409C-BE32-E72D297353CC}">
              <c16:uniqueId val="{00000006-2380-4DEA-9AEB-3EB60AAD88A6}"/>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420704126600026"/>
          <c:y val="0.66425191252500393"/>
          <c:w val="0.20168336830595007"/>
          <c:h val="0.1316498649494535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BDLG</a:t>
            </a:r>
            <a:r>
              <a:rPr lang="en-US" baseline="0"/>
              <a:t> 19737</a:t>
            </a:r>
          </a:p>
          <a:p>
            <a:pPr>
              <a:defRPr/>
            </a:pPr>
            <a:r>
              <a:rPr lang="en-US"/>
              <a:t>2ND Floor Breakdown:</a:t>
            </a:r>
          </a:p>
        </c:rich>
      </c:tx>
      <c:layout>
        <c:manualLayout>
          <c:xMode val="edge"/>
          <c:yMode val="edge"/>
          <c:x val="0.15010739519846697"/>
          <c:y val="0.83249977231086825"/>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0968004097803927E-2"/>
          <c:y val="2.702685943824433E-2"/>
          <c:w val="0.95843041948082608"/>
          <c:h val="0.71245973903418691"/>
        </c:manualLayout>
      </c:layout>
      <c:pie3DChart>
        <c:varyColors val="1"/>
        <c:ser>
          <c:idx val="0"/>
          <c:order val="0"/>
          <c:tx>
            <c:strRef>
              <c:f>'BUILDING 19737 (2nd Floor)'!$X$40:$Y$40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3BD-4513-B93B-8B3F6A2E1524}"/>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3BD-4513-B93B-8B3F6A2E1524}"/>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13BD-4513-B93B-8B3F6A2E152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19737 (2nd Floor)'!$Z$39:$AB$39</c:f>
              <c:strCache>
                <c:ptCount val="3"/>
                <c:pt idx="0">
                  <c:v>Vacant</c:v>
                </c:pt>
                <c:pt idx="1">
                  <c:v>Occupied</c:v>
                </c:pt>
                <c:pt idx="2">
                  <c:v>Trans</c:v>
                </c:pt>
              </c:strCache>
            </c:strRef>
          </c:cat>
          <c:val>
            <c:numRef>
              <c:f>'BUILDING 19737 (2nd Floor)'!$Z$40:$AB$40</c:f>
              <c:numCache>
                <c:formatCode>General</c:formatCode>
                <c:ptCount val="3"/>
                <c:pt idx="0">
                  <c:v>8</c:v>
                </c:pt>
                <c:pt idx="1">
                  <c:v>44</c:v>
                </c:pt>
                <c:pt idx="2">
                  <c:v>0</c:v>
                </c:pt>
              </c:numCache>
            </c:numRef>
          </c:val>
          <c:extLst>
            <c:ext xmlns:c16="http://schemas.microsoft.com/office/drawing/2014/chart" uri="{C3380CC4-5D6E-409C-BE32-E72D297353CC}">
              <c16:uniqueId val="{00000006-13BD-4513-B93B-8B3F6A2E152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655282035337303"/>
          <c:y val="0.68017410218688223"/>
          <c:w val="0.20223737352906651"/>
          <c:h val="0.1318836988530211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BLDG 19737</a:t>
            </a:r>
          </a:p>
          <a:p>
            <a:pPr>
              <a:defRPr/>
            </a:pPr>
            <a:r>
              <a:rPr lang="en-US"/>
              <a:t>1ST Floor Breakdown:</a:t>
            </a:r>
          </a:p>
        </c:rich>
      </c:tx>
      <c:layout>
        <c:manualLayout>
          <c:xMode val="edge"/>
          <c:yMode val="edge"/>
          <c:x val="0.20346399651455166"/>
          <c:y val="0.83105549694823311"/>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616204123820896E-2"/>
          <c:y val="4.645236638510962E-2"/>
          <c:w val="0.95843041948082608"/>
          <c:h val="0.71245973903418691"/>
        </c:manualLayout>
      </c:layout>
      <c:pie3DChart>
        <c:varyColors val="1"/>
        <c:ser>
          <c:idx val="0"/>
          <c:order val="0"/>
          <c:tx>
            <c:strRef>
              <c:f>'BUILDING 19737 (1st Floor)'!$U$40:$V$40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E70-4221-B931-25C298D3E96F}"/>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E70-4221-B931-25C298D3E96F}"/>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E70-4221-B931-25C298D3E96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19737 (1st Floor)'!$W$39:$Y$39</c:f>
              <c:strCache>
                <c:ptCount val="3"/>
                <c:pt idx="0">
                  <c:v>Vacant</c:v>
                </c:pt>
                <c:pt idx="1">
                  <c:v>Occupied</c:v>
                </c:pt>
                <c:pt idx="2">
                  <c:v>Trans</c:v>
                </c:pt>
              </c:strCache>
            </c:strRef>
          </c:cat>
          <c:val>
            <c:numRef>
              <c:f>'BUILDING 19737 (1st Floor)'!$W$40:$Y$40</c:f>
              <c:numCache>
                <c:formatCode>General</c:formatCode>
                <c:ptCount val="3"/>
                <c:pt idx="0">
                  <c:v>5</c:v>
                </c:pt>
                <c:pt idx="1">
                  <c:v>35</c:v>
                </c:pt>
                <c:pt idx="2">
                  <c:v>8</c:v>
                </c:pt>
              </c:numCache>
            </c:numRef>
          </c:val>
          <c:extLst>
            <c:ext xmlns:c16="http://schemas.microsoft.com/office/drawing/2014/chart" uri="{C3380CC4-5D6E-409C-BE32-E72D297353CC}">
              <c16:uniqueId val="{00000006-BE70-4221-B931-25C298D3E96F}"/>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420711270660436"/>
          <c:y val="0.67465366621564504"/>
          <c:w val="0.20168330449358959"/>
          <c:h val="0.1316498379926154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BLDG 19737</a:t>
            </a:r>
          </a:p>
          <a:p>
            <a:pPr>
              <a:defRPr/>
            </a:pPr>
            <a:r>
              <a:rPr lang="en-US"/>
              <a:t>1ST Floor Breakdown:</a:t>
            </a:r>
          </a:p>
        </c:rich>
      </c:tx>
      <c:layout>
        <c:manualLayout>
          <c:xMode val="edge"/>
          <c:yMode val="edge"/>
          <c:x val="0.21953717534732264"/>
          <c:y val="0.8310554941773883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616204123820896E-2"/>
          <c:y val="4.645236638510962E-2"/>
          <c:w val="0.95843041948082608"/>
          <c:h val="0.71245973903418691"/>
        </c:manualLayout>
      </c:layout>
      <c:pie3DChart>
        <c:varyColors val="1"/>
        <c:ser>
          <c:idx val="0"/>
          <c:order val="0"/>
          <c:tx>
            <c:strRef>
              <c:f>'BUILDING 19737 (1st Floor)'!$U$40:$V$40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B2E-4528-8B73-F7C300DCBB7B}"/>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B2E-4528-8B73-F7C300DCBB7B}"/>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B2E-4528-8B73-F7C300DCBB7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19737 (1st Floor)'!$W$39:$Y$39</c:f>
              <c:strCache>
                <c:ptCount val="3"/>
                <c:pt idx="0">
                  <c:v>Vacant</c:v>
                </c:pt>
                <c:pt idx="1">
                  <c:v>Occupied</c:v>
                </c:pt>
                <c:pt idx="2">
                  <c:v>Trans</c:v>
                </c:pt>
              </c:strCache>
            </c:strRef>
          </c:cat>
          <c:val>
            <c:numRef>
              <c:f>'BUILDING 19737 (1st Floor)'!$W$40:$Y$40</c:f>
              <c:numCache>
                <c:formatCode>General</c:formatCode>
                <c:ptCount val="3"/>
                <c:pt idx="0">
                  <c:v>5</c:v>
                </c:pt>
                <c:pt idx="1">
                  <c:v>35</c:v>
                </c:pt>
                <c:pt idx="2">
                  <c:v>8</c:v>
                </c:pt>
              </c:numCache>
            </c:numRef>
          </c:val>
          <c:extLst>
            <c:ext xmlns:c16="http://schemas.microsoft.com/office/drawing/2014/chart" uri="{C3380CC4-5D6E-409C-BE32-E72D297353CC}">
              <c16:uniqueId val="{00000006-2B2E-4528-8B73-F7C300DCBB7B}"/>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BDLG</a:t>
            </a:r>
            <a:r>
              <a:rPr lang="en-US" baseline="0"/>
              <a:t> 19737</a:t>
            </a:r>
          </a:p>
          <a:p>
            <a:pPr>
              <a:defRPr/>
            </a:pPr>
            <a:r>
              <a:rPr lang="en-US"/>
              <a:t>2ND Floor Breakdown:</a:t>
            </a:r>
          </a:p>
        </c:rich>
      </c:tx>
      <c:layout>
        <c:manualLayout>
          <c:xMode val="edge"/>
          <c:yMode val="edge"/>
          <c:x val="0.18637103290257009"/>
          <c:y val="0.8324996722442235"/>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0968004097803927E-2"/>
          <c:y val="2.702685943824433E-2"/>
          <c:w val="0.95843041948082608"/>
          <c:h val="0.71245973903418691"/>
        </c:manualLayout>
      </c:layout>
      <c:pie3DChart>
        <c:varyColors val="1"/>
        <c:ser>
          <c:idx val="0"/>
          <c:order val="0"/>
          <c:tx>
            <c:strRef>
              <c:f>'BUILDING 19737 (2nd Floor)'!$X$40:$Y$40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F584-4053-9AEF-6746DD3022A1}"/>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F584-4053-9AEF-6746DD3022A1}"/>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F584-4053-9AEF-6746DD3022A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19737 (2nd Floor)'!$Z$39:$AB$39</c:f>
              <c:strCache>
                <c:ptCount val="3"/>
                <c:pt idx="0">
                  <c:v>Vacant</c:v>
                </c:pt>
                <c:pt idx="1">
                  <c:v>Occupied</c:v>
                </c:pt>
                <c:pt idx="2">
                  <c:v>Trans</c:v>
                </c:pt>
              </c:strCache>
            </c:strRef>
          </c:cat>
          <c:val>
            <c:numRef>
              <c:f>'BUILDING 19737 (2nd Floor)'!$Z$40:$AB$40</c:f>
              <c:numCache>
                <c:formatCode>General</c:formatCode>
                <c:ptCount val="3"/>
                <c:pt idx="0">
                  <c:v>8</c:v>
                </c:pt>
                <c:pt idx="1">
                  <c:v>44</c:v>
                </c:pt>
                <c:pt idx="2">
                  <c:v>0</c:v>
                </c:pt>
              </c:numCache>
            </c:numRef>
          </c:val>
          <c:extLst>
            <c:ext xmlns:c16="http://schemas.microsoft.com/office/drawing/2014/chart" uri="{C3380CC4-5D6E-409C-BE32-E72D297353CC}">
              <c16:uniqueId val="{00000006-F584-4053-9AEF-6746DD3022A1}"/>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BLDG</a:t>
            </a:r>
            <a:r>
              <a:rPr lang="en-US" baseline="0"/>
              <a:t> 19737 </a:t>
            </a:r>
          </a:p>
          <a:p>
            <a:pPr>
              <a:defRPr/>
            </a:pPr>
            <a:r>
              <a:rPr lang="en-US"/>
              <a:t>3RD Floor Breakdown:</a:t>
            </a:r>
          </a:p>
        </c:rich>
      </c:tx>
      <c:layout>
        <c:manualLayout>
          <c:xMode val="edge"/>
          <c:yMode val="edge"/>
          <c:x val="0.20917435899180828"/>
          <c:y val="0.7974191928028056"/>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0968004097803927E-2"/>
          <c:y val="5.7752693370039437E-2"/>
          <c:w val="0.95843041948082608"/>
          <c:h val="0.71245973903418691"/>
        </c:manualLayout>
      </c:layout>
      <c:pie3DChart>
        <c:varyColors val="1"/>
        <c:ser>
          <c:idx val="0"/>
          <c:order val="0"/>
          <c:tx>
            <c:strRef>
              <c:f>'BUILDING 19737 (3rd Floor)'!$X$40:$Y$40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788-4BEE-833C-61F7DE1F2DDA}"/>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788-4BEE-833C-61F7DE1F2DDA}"/>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788-4BEE-833C-61F7DE1F2DD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19737 (3rd Floor)'!$Z$39:$AB$39</c:f>
              <c:strCache>
                <c:ptCount val="3"/>
                <c:pt idx="0">
                  <c:v>Vacant</c:v>
                </c:pt>
                <c:pt idx="1">
                  <c:v>Occupied</c:v>
                </c:pt>
                <c:pt idx="2">
                  <c:v>Trans</c:v>
                </c:pt>
              </c:strCache>
            </c:strRef>
          </c:cat>
          <c:val>
            <c:numRef>
              <c:f>'BUILDING 19737 (3rd Floor)'!$Z$40:$AB$40</c:f>
              <c:numCache>
                <c:formatCode>General</c:formatCode>
                <c:ptCount val="3"/>
                <c:pt idx="0">
                  <c:v>9</c:v>
                </c:pt>
                <c:pt idx="1">
                  <c:v>43</c:v>
                </c:pt>
                <c:pt idx="2">
                  <c:v>0</c:v>
                </c:pt>
              </c:numCache>
            </c:numRef>
          </c:val>
          <c:extLst>
            <c:ext xmlns:c16="http://schemas.microsoft.com/office/drawing/2014/chart" uri="{C3380CC4-5D6E-409C-BE32-E72D297353CC}">
              <c16:uniqueId val="{00000006-A788-4BEE-833C-61F7DE1F2DDA}"/>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BLDG 19735 </a:t>
            </a:r>
          </a:p>
          <a:p>
            <a:pPr>
              <a:defRPr/>
            </a:pPr>
            <a:r>
              <a:rPr lang="en-US"/>
              <a:t>2ND Floor Breakdown:</a:t>
            </a:r>
          </a:p>
        </c:rich>
      </c:tx>
      <c:layout>
        <c:manualLayout>
          <c:xMode val="edge"/>
          <c:yMode val="edge"/>
          <c:x val="0.19966743295460404"/>
          <c:y val="0.8241792293873468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616053200741016E-2"/>
          <c:y val="4.3071983318594534E-2"/>
          <c:w val="0.95843041948082608"/>
          <c:h val="0.71245973903418691"/>
        </c:manualLayout>
      </c:layout>
      <c:pie3DChart>
        <c:varyColors val="1"/>
        <c:ser>
          <c:idx val="0"/>
          <c:order val="0"/>
          <c:tx>
            <c:strRef>
              <c:f>'BUILDING 19735 (2nd Floor)'!$X$40:$Y$40</c:f>
              <c:strCache>
                <c:ptCount val="2"/>
                <c:pt idx="0">
                  <c:v>Total Rooms:</c:v>
                </c:pt>
              </c:strCache>
            </c:strRef>
          </c:tx>
          <c:explosion val="20"/>
          <c:dPt>
            <c:idx val="0"/>
            <c:bubble3D val="0"/>
            <c:spPr>
              <a:solidFill>
                <a:srgbClr val="FF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B07-4439-8486-B3E2E0971ED8}"/>
              </c:ext>
            </c:extLst>
          </c:dPt>
          <c:dPt>
            <c:idx val="1"/>
            <c:bubble3D val="0"/>
            <c:spPr>
              <a:solidFill>
                <a:srgbClr val="00B05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B07-4439-8486-B3E2E0971ED8}"/>
              </c:ext>
            </c:extLst>
          </c:dPt>
          <c:dPt>
            <c:idx val="2"/>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B07-4439-8486-B3E2E0971ED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'BUILDING 19735 (2nd Floor)'!$Z$39:$AB$39</c:f>
              <c:strCache>
                <c:ptCount val="3"/>
                <c:pt idx="0">
                  <c:v>Vacant</c:v>
                </c:pt>
                <c:pt idx="1">
                  <c:v>Occupied</c:v>
                </c:pt>
                <c:pt idx="2">
                  <c:v>Trans</c:v>
                </c:pt>
              </c:strCache>
            </c:strRef>
          </c:cat>
          <c:val>
            <c:numRef>
              <c:f>'BUILDING 19735 (2nd Floor)'!$Z$40:$AB$40</c:f>
              <c:numCache>
                <c:formatCode>General</c:formatCode>
                <c:ptCount val="3"/>
                <c:pt idx="0">
                  <c:v>0</c:v>
                </c:pt>
                <c:pt idx="1">
                  <c:v>50</c:v>
                </c:pt>
                <c:pt idx="2">
                  <c:v>2</c:v>
                </c:pt>
              </c:numCache>
            </c:numRef>
          </c:val>
          <c:extLst>
            <c:ext xmlns:c16="http://schemas.microsoft.com/office/drawing/2014/chart" uri="{C3380CC4-5D6E-409C-BE32-E72D297353CC}">
              <c16:uniqueId val="{00000006-5B07-4439-8486-B3E2E0971ED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17</xdr:col>
      <xdr:colOff>518583</xdr:colOff>
      <xdr:row>38</xdr:row>
      <xdr:rowOff>137584</xdr:rowOff>
    </xdr:from>
    <xdr:to>
      <xdr:col>22</xdr:col>
      <xdr:colOff>71775</xdr:colOff>
      <xdr:row>43</xdr:row>
      <xdr:rowOff>51377</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0953750" y="7418917"/>
          <a:ext cx="2622358" cy="898043"/>
        </a:xfrm>
        <a:prstGeom prst="roundRect">
          <a:avLst/>
        </a:prstGeom>
        <a:noFill/>
        <a:ln w="38100"/>
        <a:effectLst>
          <a:outerShdw blurRad="50800" dist="38100" dir="2700000" algn="tl" rotWithShape="0">
            <a:prstClr val="black">
              <a:alpha val="40000"/>
            </a:prstClr>
          </a:outerShdw>
        </a:effectLst>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174914</xdr:colOff>
      <xdr:row>4</xdr:row>
      <xdr:rowOff>176644</xdr:rowOff>
    </xdr:from>
    <xdr:to>
      <xdr:col>22</xdr:col>
      <xdr:colOff>304799</xdr:colOff>
      <xdr:row>30</xdr:row>
      <xdr:rowOff>45891</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561110</xdr:colOff>
      <xdr:row>4</xdr:row>
      <xdr:rowOff>175780</xdr:rowOff>
    </xdr:from>
    <xdr:to>
      <xdr:col>17</xdr:col>
      <xdr:colOff>84860</xdr:colOff>
      <xdr:row>30</xdr:row>
      <xdr:rowOff>61479</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380135</xdr:colOff>
      <xdr:row>4</xdr:row>
      <xdr:rowOff>150668</xdr:rowOff>
    </xdr:from>
    <xdr:to>
      <xdr:col>11</xdr:col>
      <xdr:colOff>501363</xdr:colOff>
      <xdr:row>30</xdr:row>
      <xdr:rowOff>72736</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177512</xdr:colOff>
      <xdr:row>4</xdr:row>
      <xdr:rowOff>127287</xdr:rowOff>
    </xdr:from>
    <xdr:to>
      <xdr:col>6</xdr:col>
      <xdr:colOff>307399</xdr:colOff>
      <xdr:row>30</xdr:row>
      <xdr:rowOff>58015</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548120</xdr:colOff>
      <xdr:row>31</xdr:row>
      <xdr:rowOff>140278</xdr:rowOff>
    </xdr:from>
    <xdr:to>
      <xdr:col>21</xdr:col>
      <xdr:colOff>588817</xdr:colOff>
      <xdr:row>31</xdr:row>
      <xdr:rowOff>147205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1154256" y="6054437"/>
          <a:ext cx="12163425" cy="6927"/>
        </a:xfrm>
        <a:prstGeom prst="line">
          <a:avLst/>
        </a:prstGeom>
        <a:ln>
          <a:solidFill>
            <a:sysClr val="windowText" lastClr="0000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497416</xdr:colOff>
      <xdr:row>34</xdr:row>
      <xdr:rowOff>54551</xdr:rowOff>
    </xdr:from>
    <xdr:to>
      <xdr:col>7</xdr:col>
      <xdr:colOff>116417</xdr:colOff>
      <xdr:row>41</xdr:row>
      <xdr:rowOff>168852</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1111249" y="6552718"/>
          <a:ext cx="3302001" cy="1500717"/>
        </a:xfrm>
        <a:prstGeom prst="roundRect">
          <a:avLst/>
        </a:prstGeom>
        <a:noFill/>
        <a:ln w="38100"/>
        <a:effectLst>
          <a:outerShdw blurRad="50800" dist="38100" dir="2700000" algn="tl" rotWithShape="0">
            <a:prstClr val="black">
              <a:alpha val="40000"/>
            </a:prstClr>
          </a:outerShdw>
        </a:effectLst>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501650</xdr:colOff>
      <xdr:row>34</xdr:row>
      <xdr:rowOff>48202</xdr:rowOff>
    </xdr:from>
    <xdr:to>
      <xdr:col>13</xdr:col>
      <xdr:colOff>120651</xdr:colOff>
      <xdr:row>41</xdr:row>
      <xdr:rowOff>162503</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4798483" y="6546369"/>
          <a:ext cx="3302001" cy="1500717"/>
        </a:xfrm>
        <a:prstGeom prst="roundRect">
          <a:avLst/>
        </a:prstGeom>
        <a:noFill/>
        <a:ln w="38100"/>
        <a:effectLst>
          <a:outerShdw blurRad="50800" dist="38100" dir="2700000" algn="tl" rotWithShape="0">
            <a:prstClr val="black">
              <a:alpha val="40000"/>
            </a:prstClr>
          </a:outerShdw>
        </a:effectLst>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402167</xdr:colOff>
      <xdr:row>32</xdr:row>
      <xdr:rowOff>137584</xdr:rowOff>
    </xdr:from>
    <xdr:ext cx="2302425" cy="31149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629834" y="6244167"/>
          <a:ext cx="230242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BARRACK</a:t>
          </a:r>
          <a:r>
            <a:rPr lang="en-US" sz="1400" b="1" baseline="0"/>
            <a:t> LIVING QUARTERS</a:t>
          </a:r>
          <a:endParaRPr lang="en-US" sz="1400" b="1"/>
        </a:p>
      </xdr:txBody>
    </xdr:sp>
    <xdr:clientData/>
  </xdr:oneCellAnchor>
  <xdr:oneCellAnchor>
    <xdr:from>
      <xdr:col>8</xdr:col>
      <xdr:colOff>565150</xdr:colOff>
      <xdr:row>32</xdr:row>
      <xdr:rowOff>120651</xdr:rowOff>
    </xdr:from>
    <xdr:ext cx="2029530" cy="311496"/>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5475817" y="6227234"/>
          <a:ext cx="202953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BARRACK</a:t>
          </a:r>
          <a:r>
            <a:rPr lang="en-US" sz="1400" b="1" baseline="0"/>
            <a:t> GAINS/LOSSES</a:t>
          </a:r>
          <a:endParaRPr lang="en-US" sz="1400" b="1"/>
        </a:p>
      </xdr:txBody>
    </xdr:sp>
    <xdr:clientData/>
  </xdr:oneCellAnchor>
  <xdr:oneCellAnchor>
    <xdr:from>
      <xdr:col>18</xdr:col>
      <xdr:colOff>114301</xdr:colOff>
      <xdr:row>37</xdr:row>
      <xdr:rowOff>19051</xdr:rowOff>
    </xdr:from>
    <xdr:ext cx="2265877" cy="311496"/>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1163301" y="7099301"/>
          <a:ext cx="226587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IMPORTANT</a:t>
          </a:r>
          <a:r>
            <a:rPr lang="en-US" sz="1400" b="1" baseline="0"/>
            <a:t> INFORMATION</a:t>
          </a:r>
          <a:endParaRPr lang="en-US" sz="1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21166</xdr:colOff>
      <xdr:row>16</xdr:row>
      <xdr:rowOff>10583</xdr:rowOff>
    </xdr:from>
    <xdr:to>
      <xdr:col>12</xdr:col>
      <xdr:colOff>560916</xdr:colOff>
      <xdr:row>33</xdr:row>
      <xdr:rowOff>148168</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21167</xdr:colOff>
      <xdr:row>16</xdr:row>
      <xdr:rowOff>10583</xdr:rowOff>
    </xdr:from>
    <xdr:to>
      <xdr:col>12</xdr:col>
      <xdr:colOff>560917</xdr:colOff>
      <xdr:row>33</xdr:row>
      <xdr:rowOff>169333</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21166</xdr:colOff>
      <xdr:row>16</xdr:row>
      <xdr:rowOff>0</xdr:rowOff>
    </xdr:from>
    <xdr:to>
      <xdr:col>12</xdr:col>
      <xdr:colOff>560916</xdr:colOff>
      <xdr:row>33</xdr:row>
      <xdr:rowOff>148168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21166</xdr:colOff>
      <xdr:row>16</xdr:row>
      <xdr:rowOff>10582</xdr:rowOff>
    </xdr:from>
    <xdr:to>
      <xdr:col>12</xdr:col>
      <xdr:colOff>687916</xdr:colOff>
      <xdr:row>33</xdr:row>
      <xdr:rowOff>158749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K27" totalsRowShown="0" headerRowDxfId="121" dataDxfId="119" headerRowBorderDxfId="120" tableBorderDxfId="118" totalsRowBorderDxfId="117">
  <autoFilter ref="A2:K27" xr:uid="{00000000-0009-0000-0100-000001000000}"/>
  <tableColumns count="11">
    <tableColumn id="1" xr3:uid="{00000000-0010-0000-0000-000001000000}" name="MOS/RQPRCE" dataDxfId="116"/>
    <tableColumn id="2" xr3:uid="{00000000-0010-0000-0000-000002000000}" name="ORDTGC" dataDxfId="115"/>
    <tableColumn id="3" xr3:uid="{00000000-0010-0000-0000-000003000000}" name="NAME" dataDxfId="114"/>
    <tableColumn id="4" xr3:uid="{00000000-0010-0000-0000-000004000000}" name="CURUPC" dataDxfId="113"/>
    <tableColumn id="5" xr3:uid="{00000000-0010-0000-0000-000005000000}" name="RQUPC" dataDxfId="112"/>
    <tableColumn id="6" xr3:uid="{00000000-0010-0000-0000-000006000000}" name="PROJASGN" dataDxfId="111"/>
    <tableColumn id="7" xr3:uid="{00000000-0010-0000-0000-000007000000}" name="ACTION" dataDxfId="110"/>
    <tableColumn id="8" xr3:uid="{00000000-0010-0000-0000-000008000000}" name="ARRIVED" dataDxfId="109"/>
    <tableColumn id="9" xr3:uid="{00000000-0010-0000-0000-000009000000}" name="MARTIAL STATUS" dataDxfId="108"/>
    <tableColumn id="10" xr3:uid="{00000000-0010-0000-0000-00000A000000}" name="SPONSOR" dataDxfId="107"/>
    <tableColumn id="11" xr3:uid="{00000000-0010-0000-0000-00000B000000}" name="EMAIL INFO" dataDxfId="106"/>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2:K57" totalsRowShown="0" headerRowDxfId="105" dataDxfId="103" headerRowBorderDxfId="104" tableBorderDxfId="102">
  <autoFilter ref="A32:K57" xr:uid="{00000000-0009-0000-0100-000002000000}"/>
  <tableColumns count="11">
    <tableColumn id="1" xr3:uid="{00000000-0010-0000-0100-000001000000}" name="MOS/RQPRCE" dataDxfId="101"/>
    <tableColumn id="2" xr3:uid="{00000000-0010-0000-0100-000002000000}" name="ORDTGC" dataDxfId="100"/>
    <tableColumn id="3" xr3:uid="{00000000-0010-0000-0100-000003000000}" name="NAME" dataDxfId="99"/>
    <tableColumn id="4" xr3:uid="{00000000-0010-0000-0100-000004000000}" name="CURUPC" dataDxfId="98"/>
    <tableColumn id="5" xr3:uid="{00000000-0010-0000-0100-000005000000}" name="RQUPC" dataDxfId="97"/>
    <tableColumn id="6" xr3:uid="{00000000-0010-0000-0100-000006000000}" name="PROJASGN" dataDxfId="96"/>
    <tableColumn id="7" xr3:uid="{00000000-0010-0000-0100-000007000000}" name="ACTION" dataDxfId="95"/>
    <tableColumn id="8" xr3:uid="{00000000-0010-0000-0100-000008000000}" name="ARRIVED" dataDxfId="94"/>
    <tableColumn id="9" xr3:uid="{00000000-0010-0000-0100-000009000000}" name="MARTIAL STATUS" dataDxfId="93"/>
    <tableColumn id="10" xr3:uid="{00000000-0010-0000-0100-00000A000000}" name="SPONSOR" dataDxfId="92"/>
    <tableColumn id="11" xr3:uid="{00000000-0010-0000-0100-00000B000000}" name="EMAIL INFO" dataDxfId="91"/>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4" displayName="Table24" ref="A62:K87" totalsRowShown="0" headerRowDxfId="90" dataDxfId="88" headerRowBorderDxfId="89" tableBorderDxfId="87">
  <autoFilter ref="A62:K87" xr:uid="{00000000-0009-0000-0100-000003000000}"/>
  <tableColumns count="11">
    <tableColumn id="1" xr3:uid="{00000000-0010-0000-0200-000001000000}" name="MOS/RQPRCE" dataDxfId="86"/>
    <tableColumn id="2" xr3:uid="{00000000-0010-0000-0200-000002000000}" name="ORDTGC" dataDxfId="85"/>
    <tableColumn id="3" xr3:uid="{00000000-0010-0000-0200-000003000000}" name="NAME" dataDxfId="84"/>
    <tableColumn id="4" xr3:uid="{00000000-0010-0000-0200-000004000000}" name="CURUPC" dataDxfId="83"/>
    <tableColumn id="5" xr3:uid="{00000000-0010-0000-0200-000005000000}" name="RQUPC" dataDxfId="82"/>
    <tableColumn id="6" xr3:uid="{00000000-0010-0000-0200-000006000000}" name="PROJASGN" dataDxfId="81"/>
    <tableColumn id="7" xr3:uid="{00000000-0010-0000-0200-000007000000}" name="ACTION" dataDxfId="80"/>
    <tableColumn id="8" xr3:uid="{00000000-0010-0000-0200-000008000000}" name="ARRIVED" dataDxfId="79"/>
    <tableColumn id="9" xr3:uid="{00000000-0010-0000-0200-000009000000}" name="MARTIAL STATUS" dataDxfId="78"/>
    <tableColumn id="10" xr3:uid="{00000000-0010-0000-0200-00000A000000}" name="SPONSOR" dataDxfId="77"/>
    <tableColumn id="11" xr3:uid="{00000000-0010-0000-0200-00000B000000}" name="EMAIL INFO" dataDxfId="76"/>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45" displayName="Table245" ref="A92:K117" totalsRowShown="0" headerRowDxfId="75" dataDxfId="73" headerRowBorderDxfId="74" tableBorderDxfId="72">
  <autoFilter ref="A92:K117" xr:uid="{00000000-0009-0000-0100-000004000000}"/>
  <tableColumns count="11">
    <tableColumn id="1" xr3:uid="{00000000-0010-0000-0300-000001000000}" name="MOS/RQPRCE" dataDxfId="71"/>
    <tableColumn id="2" xr3:uid="{00000000-0010-0000-0300-000002000000}" name="ORDTGC" dataDxfId="70"/>
    <tableColumn id="3" xr3:uid="{00000000-0010-0000-0300-000003000000}" name="NAME" dataDxfId="69"/>
    <tableColumn id="4" xr3:uid="{00000000-0010-0000-0300-000004000000}" name="CURUPC" dataDxfId="68"/>
    <tableColumn id="5" xr3:uid="{00000000-0010-0000-0300-000005000000}" name="RQUPC" dataDxfId="67"/>
    <tableColumn id="6" xr3:uid="{00000000-0010-0000-0300-000006000000}" name="PROJASGN" dataDxfId="66"/>
    <tableColumn id="7" xr3:uid="{00000000-0010-0000-0300-000007000000}" name="ACTION" dataDxfId="65"/>
    <tableColumn id="8" xr3:uid="{00000000-0010-0000-0300-000008000000}" name="ARRIVED" dataDxfId="64"/>
    <tableColumn id="9" xr3:uid="{00000000-0010-0000-0300-000009000000}" name="MARTIAL STATUS" dataDxfId="63"/>
    <tableColumn id="10" xr3:uid="{00000000-0010-0000-0300-00000A000000}" name="SPONSOR" dataDxfId="62"/>
    <tableColumn id="11" xr3:uid="{00000000-0010-0000-0300-00000B000000}" name="EMAIL INFO" dataDxfId="61"/>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6" displayName="Table16" ref="A2:K54" totalsRowShown="0" headerRowDxfId="60" dataDxfId="58" headerRowBorderDxfId="59" tableBorderDxfId="57" totalsRowBorderDxfId="56">
  <autoFilter ref="A2:K54" xr:uid="{00000000-0009-0000-0100-000005000000}"/>
  <sortState xmlns:xlrd2="http://schemas.microsoft.com/office/spreadsheetml/2017/richdata2" ref="A3:K54">
    <sortCondition ref="F2:F54"/>
  </sortState>
  <tableColumns count="11">
    <tableColumn id="1" xr3:uid="{00000000-0010-0000-0400-000001000000}" name="UNIT" dataDxfId="55"/>
    <tableColumn id="2" xr3:uid="{00000000-0010-0000-0400-000002000000}" name="UIC" dataDxfId="54"/>
    <tableColumn id="3" xr3:uid="{00000000-0010-0000-0400-000003000000}" name="SOLDIER SSN" dataDxfId="53"/>
    <tableColumn id="4" xr3:uid="{00000000-0010-0000-0400-000004000000}" name="NAME" dataDxfId="52"/>
    <tableColumn id="5" xr3:uid="{00000000-0010-0000-0400-000005000000}" name="TERM" dataDxfId="51"/>
    <tableColumn id="6" xr3:uid="{00000000-0010-0000-0400-000006000000}" name="ON ORDER RPT" dataDxfId="50"/>
    <tableColumn id="7" xr3:uid="{00000000-0010-0000-0400-000007000000}" name="ETS DT" dataDxfId="49"/>
    <tableColumn id="8" xr3:uid="{00000000-0010-0000-0400-000008000000}" name="UNIT DES" dataDxfId="48"/>
    <tableColumn id="9" xr3:uid="{00000000-0010-0000-0400-000009000000}" name="HOME LOC" dataDxfId="47"/>
    <tableColumn id="10" xr3:uid="{00000000-0010-0000-0400-00000A000000}" name="EPD LINE" dataDxfId="46"/>
    <tableColumn id="11" xr3:uid="{00000000-0010-0000-0400-00000B000000}" name="REMARKS" dataDxfId="45"/>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27" displayName="Table27" ref="A59:K84" totalsRowShown="0" headerRowDxfId="44" dataDxfId="42" headerRowBorderDxfId="43" tableBorderDxfId="41">
  <autoFilter ref="A59:K84" xr:uid="{00000000-0009-0000-0100-000006000000}"/>
  <tableColumns count="11">
    <tableColumn id="1" xr3:uid="{00000000-0010-0000-0500-000001000000}" name="UNIT" dataDxfId="40"/>
    <tableColumn id="2" xr3:uid="{00000000-0010-0000-0500-000002000000}" name="UIC" dataDxfId="39"/>
    <tableColumn id="3" xr3:uid="{00000000-0010-0000-0500-000003000000}" name="SOLDIER SSN" dataDxfId="38"/>
    <tableColumn id="4" xr3:uid="{00000000-0010-0000-0500-000004000000}" name="NAME" dataDxfId="37"/>
    <tableColumn id="5" xr3:uid="{00000000-0010-0000-0500-000005000000}" name="TERM" dataDxfId="36"/>
    <tableColumn id="6" xr3:uid="{00000000-0010-0000-0500-000006000000}" name="ON ORDER RPT" dataDxfId="35"/>
    <tableColumn id="7" xr3:uid="{00000000-0010-0000-0500-000007000000}" name="ETS DT" dataDxfId="34"/>
    <tableColumn id="8" xr3:uid="{00000000-0010-0000-0500-000008000000}" name="UNIT DES" dataDxfId="33"/>
    <tableColumn id="9" xr3:uid="{00000000-0010-0000-0500-000009000000}" name="HOME LOC" dataDxfId="32"/>
    <tableColumn id="10" xr3:uid="{00000000-0010-0000-0500-00000A000000}" name="EPD LINE" dataDxfId="31"/>
    <tableColumn id="11" xr3:uid="{00000000-0010-0000-0500-00000B000000}" name="REMARKS" dataDxfId="30"/>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248" displayName="Table248" ref="A89:K114" totalsRowShown="0" headerRowDxfId="29" dataDxfId="27" headerRowBorderDxfId="28" tableBorderDxfId="26">
  <autoFilter ref="A89:K114" xr:uid="{00000000-0009-0000-0100-000007000000}"/>
  <tableColumns count="11">
    <tableColumn id="1" xr3:uid="{00000000-0010-0000-0600-000001000000}" name="UNIT" dataDxfId="25"/>
    <tableColumn id="2" xr3:uid="{00000000-0010-0000-0600-000002000000}" name="UIC" dataDxfId="24"/>
    <tableColumn id="3" xr3:uid="{00000000-0010-0000-0600-000003000000}" name="SOLDIER SSN" dataDxfId="23"/>
    <tableColumn id="4" xr3:uid="{00000000-0010-0000-0600-000004000000}" name="NAME" dataDxfId="22"/>
    <tableColumn id="5" xr3:uid="{00000000-0010-0000-0600-000005000000}" name="TERM" dataDxfId="21"/>
    <tableColumn id="6" xr3:uid="{00000000-0010-0000-0600-000006000000}" name="ON ORDER RPT" dataDxfId="20"/>
    <tableColumn id="7" xr3:uid="{00000000-0010-0000-0600-000007000000}" name="ETS DT" dataDxfId="19"/>
    <tableColumn id="8" xr3:uid="{00000000-0010-0000-0600-000008000000}" name="UNIT DES" dataDxfId="18"/>
    <tableColumn id="9" xr3:uid="{00000000-0010-0000-0600-000009000000}" name="HOME LOC" dataDxfId="17"/>
    <tableColumn id="10" xr3:uid="{00000000-0010-0000-0600-00000A000000}" name="EPD LINE" dataDxfId="16"/>
    <tableColumn id="11" xr3:uid="{00000000-0010-0000-0600-00000B000000}" name="REMARKS" dataDxfId="15"/>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2459" displayName="Table2459" ref="A119:K144" totalsRowShown="0" headerRowDxfId="14" dataDxfId="12" headerRowBorderDxfId="13" tableBorderDxfId="11">
  <autoFilter ref="A119:K144" xr:uid="{00000000-0009-0000-0100-000008000000}"/>
  <tableColumns count="11">
    <tableColumn id="1" xr3:uid="{00000000-0010-0000-0700-000001000000}" name="UNIT" dataDxfId="10"/>
    <tableColumn id="2" xr3:uid="{00000000-0010-0000-0700-000002000000}" name="UIC" dataDxfId="9"/>
    <tableColumn id="3" xr3:uid="{00000000-0010-0000-0700-000003000000}" name="SOLDIER SSN" dataDxfId="8"/>
    <tableColumn id="4" xr3:uid="{00000000-0010-0000-0700-000004000000}" name="NAME" dataDxfId="7"/>
    <tableColumn id="5" xr3:uid="{00000000-0010-0000-0700-000005000000}" name="TERM" dataDxfId="6"/>
    <tableColumn id="6" xr3:uid="{00000000-0010-0000-0700-000006000000}" name="ON ORDER RPT" dataDxfId="5"/>
    <tableColumn id="7" xr3:uid="{00000000-0010-0000-0700-000007000000}" name="ETS DT" dataDxfId="4"/>
    <tableColumn id="8" xr3:uid="{00000000-0010-0000-0700-000008000000}" name="UNIT DES" dataDxfId="3"/>
    <tableColumn id="9" xr3:uid="{00000000-0010-0000-0700-000009000000}" name="HOME LOC" dataDxfId="2"/>
    <tableColumn id="10" xr3:uid="{00000000-0010-0000-0700-00000A000000}" name="EPD LINE" dataDxfId="1"/>
    <tableColumn id="11" xr3:uid="{00000000-0010-0000-0700-00000B000000}" name="REMARKS"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7.bin"/><Relationship Id="rId5" Type="http://schemas.openxmlformats.org/officeDocument/2006/relationships/table" Target="../tables/table8.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W44"/>
  <sheetViews>
    <sheetView showGridLines="0" showRowColHeaders="0" tabSelected="1" zoomScaleNormal="100" workbookViewId="0">
      <selection activeCell="G1" sqref="G1:S4"/>
    </sheetView>
  </sheetViews>
  <sheetFormatPr defaultRowHeight="15" x14ac:dyDescent="0.25"/>
  <sheetData>
    <row r="1" spans="2:23" x14ac:dyDescent="0.25">
      <c r="B1" s="65"/>
      <c r="C1" s="65"/>
      <c r="D1" s="65"/>
      <c r="E1" s="65"/>
      <c r="F1" s="65"/>
      <c r="G1" s="184" t="s">
        <v>198</v>
      </c>
      <c r="H1" s="185"/>
      <c r="I1" s="185"/>
      <c r="J1" s="185"/>
      <c r="K1" s="185"/>
      <c r="L1" s="185"/>
      <c r="M1" s="185"/>
      <c r="N1" s="185"/>
      <c r="O1" s="185"/>
      <c r="P1" s="185"/>
      <c r="Q1" s="185"/>
      <c r="R1" s="185"/>
      <c r="S1" s="185"/>
      <c r="T1" s="65"/>
      <c r="U1" s="65"/>
      <c r="V1" s="65"/>
      <c r="W1" s="65"/>
    </row>
    <row r="2" spans="2:23" x14ac:dyDescent="0.25">
      <c r="B2" s="65"/>
      <c r="C2" s="65"/>
      <c r="D2" s="65"/>
      <c r="E2" s="65"/>
      <c r="F2" s="65"/>
      <c r="G2" s="185"/>
      <c r="H2" s="185"/>
      <c r="I2" s="185"/>
      <c r="J2" s="185"/>
      <c r="K2" s="185"/>
      <c r="L2" s="185"/>
      <c r="M2" s="185"/>
      <c r="N2" s="185"/>
      <c r="O2" s="185"/>
      <c r="P2" s="185"/>
      <c r="Q2" s="185"/>
      <c r="R2" s="185"/>
      <c r="S2" s="185"/>
      <c r="T2" s="65"/>
      <c r="U2" s="65"/>
      <c r="V2" s="65"/>
      <c r="W2" s="65"/>
    </row>
    <row r="3" spans="2:23" x14ac:dyDescent="0.25">
      <c r="B3" s="65"/>
      <c r="C3" s="65"/>
      <c r="D3" s="65"/>
      <c r="E3" s="65"/>
      <c r="F3" s="65"/>
      <c r="G3" s="185"/>
      <c r="H3" s="185"/>
      <c r="I3" s="185"/>
      <c r="J3" s="185"/>
      <c r="K3" s="185"/>
      <c r="L3" s="185"/>
      <c r="M3" s="185"/>
      <c r="N3" s="185"/>
      <c r="O3" s="185"/>
      <c r="P3" s="185"/>
      <c r="Q3" s="185"/>
      <c r="R3" s="185"/>
      <c r="S3" s="185"/>
      <c r="T3" s="65"/>
      <c r="U3" s="65"/>
      <c r="V3" s="65"/>
      <c r="W3" s="65"/>
    </row>
    <row r="4" spans="2:23" ht="15.75" thickBot="1" x14ac:dyDescent="0.3">
      <c r="B4" s="65"/>
      <c r="C4" s="65"/>
      <c r="D4" s="65"/>
      <c r="E4" s="65"/>
      <c r="F4" s="65"/>
      <c r="G4" s="185"/>
      <c r="H4" s="185"/>
      <c r="I4" s="185"/>
      <c r="J4" s="185"/>
      <c r="K4" s="185"/>
      <c r="L4" s="185"/>
      <c r="M4" s="185"/>
      <c r="N4" s="185"/>
      <c r="O4" s="185"/>
      <c r="P4" s="185"/>
      <c r="Q4" s="185"/>
      <c r="R4" s="185"/>
      <c r="S4" s="185"/>
      <c r="T4" s="65"/>
      <c r="U4" s="65"/>
      <c r="V4" s="65"/>
      <c r="W4" s="65"/>
    </row>
    <row r="5" spans="2:23" x14ac:dyDescent="0.25">
      <c r="B5" s="40"/>
      <c r="C5" s="41"/>
      <c r="D5" s="41"/>
      <c r="E5" s="41"/>
      <c r="F5" s="41"/>
      <c r="G5" s="41"/>
      <c r="H5" s="41"/>
      <c r="I5" s="41"/>
      <c r="J5" s="41"/>
      <c r="K5" s="41"/>
      <c r="L5" s="41"/>
      <c r="M5" s="41"/>
      <c r="N5" s="41"/>
      <c r="O5" s="41"/>
      <c r="P5" s="41"/>
      <c r="Q5" s="41"/>
      <c r="R5" s="41"/>
      <c r="S5" s="41"/>
      <c r="T5" s="41"/>
      <c r="U5" s="41"/>
      <c r="V5" s="41"/>
      <c r="W5" s="47"/>
    </row>
    <row r="6" spans="2:23" x14ac:dyDescent="0.25">
      <c r="B6" s="29"/>
      <c r="C6" s="30"/>
      <c r="D6" s="30"/>
      <c r="E6" s="30"/>
      <c r="F6" s="30"/>
      <c r="G6" s="30"/>
      <c r="H6" s="30"/>
      <c r="I6" s="30"/>
      <c r="J6" s="30"/>
      <c r="K6" s="30"/>
      <c r="L6" s="30"/>
      <c r="M6" s="30"/>
      <c r="N6" s="30"/>
      <c r="O6" s="30"/>
      <c r="P6" s="30"/>
      <c r="Q6" s="30"/>
      <c r="R6" s="30"/>
      <c r="S6" s="30"/>
      <c r="T6" s="30"/>
      <c r="U6" s="30"/>
      <c r="V6" s="30"/>
      <c r="W6" s="48"/>
    </row>
    <row r="7" spans="2:23" x14ac:dyDescent="0.25">
      <c r="B7" s="29"/>
      <c r="C7" s="30"/>
      <c r="D7" s="30"/>
      <c r="E7" s="30"/>
      <c r="F7" s="30"/>
      <c r="G7" s="30"/>
      <c r="H7" s="30"/>
      <c r="I7" s="30"/>
      <c r="J7" s="30"/>
      <c r="K7" s="30"/>
      <c r="L7" s="30"/>
      <c r="M7" s="30"/>
      <c r="N7" s="30"/>
      <c r="O7" s="30"/>
      <c r="P7" s="30"/>
      <c r="Q7" s="30"/>
      <c r="R7" s="30"/>
      <c r="S7" s="30"/>
      <c r="T7" s="30"/>
      <c r="U7" s="30"/>
      <c r="V7" s="30"/>
      <c r="W7" s="48"/>
    </row>
    <row r="8" spans="2:23" x14ac:dyDescent="0.25">
      <c r="B8" s="29"/>
      <c r="C8" s="30"/>
      <c r="D8" s="30"/>
      <c r="E8" s="30"/>
      <c r="F8" s="30"/>
      <c r="G8" s="30"/>
      <c r="H8" s="30"/>
      <c r="I8" s="30"/>
      <c r="J8" s="30"/>
      <c r="K8" s="30"/>
      <c r="L8" s="30"/>
      <c r="M8" s="30"/>
      <c r="N8" s="30"/>
      <c r="O8" s="30"/>
      <c r="P8" s="30"/>
      <c r="Q8" s="30"/>
      <c r="R8" s="30"/>
      <c r="S8" s="30"/>
      <c r="T8" s="30"/>
      <c r="U8" s="30"/>
      <c r="V8" s="30"/>
      <c r="W8" s="48"/>
    </row>
    <row r="9" spans="2:23" x14ac:dyDescent="0.25">
      <c r="B9" s="29"/>
      <c r="C9" s="30"/>
      <c r="D9" s="30"/>
      <c r="E9" s="30"/>
      <c r="F9" s="30"/>
      <c r="G9" s="30"/>
      <c r="H9" s="30"/>
      <c r="I9" s="30"/>
      <c r="J9" s="30"/>
      <c r="K9" s="30"/>
      <c r="L9" s="30"/>
      <c r="M9" s="30"/>
      <c r="N9" s="30"/>
      <c r="O9" s="30"/>
      <c r="P9" s="30"/>
      <c r="Q9" s="30"/>
      <c r="R9" s="30"/>
      <c r="S9" s="30"/>
      <c r="T9" s="30"/>
      <c r="U9" s="30"/>
      <c r="V9" s="30"/>
      <c r="W9" s="48"/>
    </row>
    <row r="10" spans="2:23" x14ac:dyDescent="0.25">
      <c r="B10" s="29"/>
      <c r="C10" s="30"/>
      <c r="D10" s="30"/>
      <c r="E10" s="30"/>
      <c r="F10" s="30"/>
      <c r="G10" s="30"/>
      <c r="H10" s="30"/>
      <c r="I10" s="30"/>
      <c r="J10" s="30"/>
      <c r="K10" s="30"/>
      <c r="L10" s="30"/>
      <c r="M10" s="30"/>
      <c r="N10" s="30"/>
      <c r="O10" s="30"/>
      <c r="P10" s="30"/>
      <c r="Q10" s="30"/>
      <c r="R10" s="30"/>
      <c r="S10" s="30"/>
      <c r="T10" s="30"/>
      <c r="U10" s="30"/>
      <c r="V10" s="30"/>
      <c r="W10" s="48"/>
    </row>
    <row r="11" spans="2:23" x14ac:dyDescent="0.25">
      <c r="B11" s="29"/>
      <c r="C11" s="30"/>
      <c r="D11" s="30"/>
      <c r="E11" s="30"/>
      <c r="F11" s="30"/>
      <c r="G11" s="30"/>
      <c r="H11" s="30"/>
      <c r="I11" s="30"/>
      <c r="J11" s="30"/>
      <c r="K11" s="30"/>
      <c r="L11" s="30"/>
      <c r="M11" s="30"/>
      <c r="N11" s="30"/>
      <c r="O11" s="30"/>
      <c r="P11" s="30"/>
      <c r="Q11" s="30"/>
      <c r="R11" s="30"/>
      <c r="S11" s="30"/>
      <c r="T11" s="30"/>
      <c r="U11" s="30"/>
      <c r="V11" s="30"/>
      <c r="W11" s="48"/>
    </row>
    <row r="12" spans="2:23" x14ac:dyDescent="0.25">
      <c r="B12" s="29"/>
      <c r="C12" s="30"/>
      <c r="D12" s="30"/>
      <c r="E12" s="30"/>
      <c r="F12" s="30"/>
      <c r="G12" s="30"/>
      <c r="H12" s="30"/>
      <c r="I12" s="30"/>
      <c r="J12" s="30"/>
      <c r="K12" s="30"/>
      <c r="L12" s="30"/>
      <c r="M12" s="30"/>
      <c r="N12" s="30"/>
      <c r="O12" s="30"/>
      <c r="P12" s="30"/>
      <c r="Q12" s="30"/>
      <c r="R12" s="30"/>
      <c r="S12" s="30"/>
      <c r="T12" s="30"/>
      <c r="U12" s="30"/>
      <c r="V12" s="30"/>
      <c r="W12" s="48"/>
    </row>
    <row r="13" spans="2:23" x14ac:dyDescent="0.25">
      <c r="B13" s="29"/>
      <c r="C13" s="30"/>
      <c r="D13" s="30"/>
      <c r="E13" s="30"/>
      <c r="F13" s="30"/>
      <c r="G13" s="30"/>
      <c r="H13" s="30"/>
      <c r="I13" s="30"/>
      <c r="J13" s="30"/>
      <c r="K13" s="30"/>
      <c r="L13" s="30"/>
      <c r="M13" s="30"/>
      <c r="N13" s="30"/>
      <c r="O13" s="30"/>
      <c r="P13" s="30"/>
      <c r="Q13" s="30"/>
      <c r="R13" s="30"/>
      <c r="S13" s="30"/>
      <c r="T13" s="30"/>
      <c r="U13" s="30"/>
      <c r="V13" s="30"/>
      <c r="W13" s="48"/>
    </row>
    <row r="14" spans="2:23" x14ac:dyDescent="0.25">
      <c r="B14" s="29"/>
      <c r="C14" s="30"/>
      <c r="D14" s="30"/>
      <c r="E14" s="30"/>
      <c r="F14" s="30"/>
      <c r="G14" s="30"/>
      <c r="H14" s="30"/>
      <c r="I14" s="30"/>
      <c r="J14" s="30"/>
      <c r="K14" s="30"/>
      <c r="L14" s="30"/>
      <c r="M14" s="30"/>
      <c r="N14" s="30"/>
      <c r="O14" s="30"/>
      <c r="P14" s="30"/>
      <c r="Q14" s="30"/>
      <c r="R14" s="30"/>
      <c r="S14" s="30"/>
      <c r="T14" s="30"/>
      <c r="U14" s="30"/>
      <c r="V14" s="30"/>
      <c r="W14" s="48"/>
    </row>
    <row r="15" spans="2:23" x14ac:dyDescent="0.25">
      <c r="B15" s="29"/>
      <c r="C15" s="30"/>
      <c r="D15" s="30"/>
      <c r="E15" s="30"/>
      <c r="F15" s="30"/>
      <c r="G15" s="30"/>
      <c r="H15" s="30"/>
      <c r="I15" s="30"/>
      <c r="J15" s="30"/>
      <c r="K15" s="30"/>
      <c r="L15" s="30"/>
      <c r="M15" s="30"/>
      <c r="N15" s="30"/>
      <c r="O15" s="30"/>
      <c r="P15" s="30"/>
      <c r="Q15" s="30"/>
      <c r="R15" s="30"/>
      <c r="S15" s="30"/>
      <c r="T15" s="30"/>
      <c r="U15" s="30"/>
      <c r="V15" s="30"/>
      <c r="W15" s="48"/>
    </row>
    <row r="16" spans="2:23" x14ac:dyDescent="0.25">
      <c r="B16" s="29"/>
      <c r="C16" s="30"/>
      <c r="D16" s="30"/>
      <c r="E16" s="30"/>
      <c r="F16" s="30"/>
      <c r="G16" s="30"/>
      <c r="H16" s="30"/>
      <c r="I16" s="30"/>
      <c r="J16" s="30"/>
      <c r="K16" s="30"/>
      <c r="L16" s="30"/>
      <c r="M16" s="30"/>
      <c r="N16" s="30"/>
      <c r="O16" s="30"/>
      <c r="P16" s="30"/>
      <c r="Q16" s="30"/>
      <c r="R16" s="30"/>
      <c r="S16" s="30"/>
      <c r="T16" s="30"/>
      <c r="U16" s="30"/>
      <c r="V16" s="30"/>
      <c r="W16" s="48"/>
    </row>
    <row r="17" spans="2:23" x14ac:dyDescent="0.25">
      <c r="B17" s="29"/>
      <c r="C17" s="30"/>
      <c r="D17" s="30"/>
      <c r="E17" s="30"/>
      <c r="F17" s="30"/>
      <c r="G17" s="30"/>
      <c r="H17" s="30"/>
      <c r="I17" s="30"/>
      <c r="J17" s="30"/>
      <c r="K17" s="30"/>
      <c r="L17" s="30"/>
      <c r="M17" s="30"/>
      <c r="N17" s="30"/>
      <c r="O17" s="30"/>
      <c r="P17" s="30"/>
      <c r="Q17" s="30"/>
      <c r="R17" s="30"/>
      <c r="S17" s="30"/>
      <c r="T17" s="30"/>
      <c r="U17" s="30"/>
      <c r="V17" s="30"/>
      <c r="W17" s="48"/>
    </row>
    <row r="18" spans="2:23" x14ac:dyDescent="0.25">
      <c r="B18" s="29"/>
      <c r="C18" s="30"/>
      <c r="D18" s="30"/>
      <c r="E18" s="30"/>
      <c r="F18" s="30"/>
      <c r="G18" s="30"/>
      <c r="H18" s="30"/>
      <c r="I18" s="30"/>
      <c r="J18" s="30"/>
      <c r="K18" s="30"/>
      <c r="L18" s="30"/>
      <c r="M18" s="30"/>
      <c r="N18" s="30"/>
      <c r="O18" s="30"/>
      <c r="P18" s="30"/>
      <c r="Q18" s="30"/>
      <c r="R18" s="30"/>
      <c r="S18" s="30"/>
      <c r="T18" s="30"/>
      <c r="U18" s="30"/>
      <c r="V18" s="30"/>
      <c r="W18" s="48"/>
    </row>
    <row r="19" spans="2:23" x14ac:dyDescent="0.25">
      <c r="B19" s="29"/>
      <c r="C19" s="30"/>
      <c r="D19" s="30"/>
      <c r="E19" s="30"/>
      <c r="F19" s="30"/>
      <c r="G19" s="30"/>
      <c r="H19" s="30"/>
      <c r="I19" s="30"/>
      <c r="J19" s="30"/>
      <c r="K19" s="30"/>
      <c r="L19" s="30"/>
      <c r="M19" s="30"/>
      <c r="N19" s="30"/>
      <c r="O19" s="30"/>
      <c r="P19" s="30"/>
      <c r="Q19" s="30"/>
      <c r="R19" s="30"/>
      <c r="S19" s="30"/>
      <c r="T19" s="30"/>
      <c r="U19" s="30"/>
      <c r="V19" s="30"/>
      <c r="W19" s="48"/>
    </row>
    <row r="20" spans="2:23" x14ac:dyDescent="0.25">
      <c r="B20" s="29"/>
      <c r="C20" s="30"/>
      <c r="D20" s="30"/>
      <c r="E20" s="30"/>
      <c r="F20" s="30"/>
      <c r="G20" s="30"/>
      <c r="H20" s="30"/>
      <c r="I20" s="30"/>
      <c r="J20" s="30"/>
      <c r="K20" s="30"/>
      <c r="L20" s="30"/>
      <c r="M20" s="30"/>
      <c r="N20" s="30"/>
      <c r="O20" s="30"/>
      <c r="P20" s="30"/>
      <c r="Q20" s="30"/>
      <c r="R20" s="30"/>
      <c r="S20" s="30"/>
      <c r="T20" s="30"/>
      <c r="U20" s="30"/>
      <c r="V20" s="30"/>
      <c r="W20" s="48"/>
    </row>
    <row r="21" spans="2:23" x14ac:dyDescent="0.25">
      <c r="B21" s="29"/>
      <c r="C21" s="30"/>
      <c r="D21" s="30"/>
      <c r="E21" s="30"/>
      <c r="F21" s="30"/>
      <c r="G21" s="30"/>
      <c r="H21" s="30"/>
      <c r="I21" s="30"/>
      <c r="J21" s="30"/>
      <c r="K21" s="30"/>
      <c r="L21" s="30"/>
      <c r="M21" s="30"/>
      <c r="N21" s="30"/>
      <c r="O21" s="30"/>
      <c r="P21" s="30"/>
      <c r="Q21" s="30"/>
      <c r="R21" s="30"/>
      <c r="S21" s="30"/>
      <c r="T21" s="30"/>
      <c r="U21" s="30"/>
      <c r="V21" s="30"/>
      <c r="W21" s="48"/>
    </row>
    <row r="22" spans="2:23" x14ac:dyDescent="0.25">
      <c r="B22" s="29"/>
      <c r="C22" s="30"/>
      <c r="D22" s="30"/>
      <c r="E22" s="30"/>
      <c r="F22" s="30"/>
      <c r="G22" s="30"/>
      <c r="H22" s="30"/>
      <c r="I22" s="30"/>
      <c r="J22" s="30"/>
      <c r="K22" s="30"/>
      <c r="L22" s="30"/>
      <c r="M22" s="30"/>
      <c r="N22" s="30"/>
      <c r="O22" s="30"/>
      <c r="P22" s="30"/>
      <c r="Q22" s="30"/>
      <c r="R22" s="30"/>
      <c r="S22" s="30"/>
      <c r="T22" s="30"/>
      <c r="U22" s="30"/>
      <c r="V22" s="30"/>
      <c r="W22" s="48"/>
    </row>
    <row r="23" spans="2:23" x14ac:dyDescent="0.25">
      <c r="B23" s="29"/>
      <c r="C23" s="30"/>
      <c r="D23" s="30"/>
      <c r="E23" s="30"/>
      <c r="F23" s="30"/>
      <c r="G23" s="30"/>
      <c r="H23" s="30"/>
      <c r="I23" s="30"/>
      <c r="J23" s="30"/>
      <c r="K23" s="30"/>
      <c r="L23" s="30"/>
      <c r="M23" s="30"/>
      <c r="N23" s="30"/>
      <c r="O23" s="30"/>
      <c r="P23" s="30"/>
      <c r="Q23" s="30"/>
      <c r="R23" s="30"/>
      <c r="S23" s="30"/>
      <c r="T23" s="30"/>
      <c r="U23" s="30"/>
      <c r="V23" s="30"/>
      <c r="W23" s="48"/>
    </row>
    <row r="24" spans="2:23" x14ac:dyDescent="0.25">
      <c r="B24" s="29"/>
      <c r="C24" s="30"/>
      <c r="D24" s="30"/>
      <c r="E24" s="30"/>
      <c r="F24" s="30"/>
      <c r="G24" s="30"/>
      <c r="H24" s="30"/>
      <c r="I24" s="30"/>
      <c r="J24" s="30"/>
      <c r="K24" s="30"/>
      <c r="L24" s="30"/>
      <c r="M24" s="30"/>
      <c r="N24" s="30"/>
      <c r="O24" s="30"/>
      <c r="P24" s="30"/>
      <c r="Q24" s="30"/>
      <c r="R24" s="30"/>
      <c r="S24" s="30"/>
      <c r="T24" s="30"/>
      <c r="U24" s="30"/>
      <c r="V24" s="30"/>
      <c r="W24" s="48"/>
    </row>
    <row r="25" spans="2:23" x14ac:dyDescent="0.25">
      <c r="B25" s="29"/>
      <c r="C25" s="30"/>
      <c r="D25" s="30"/>
      <c r="E25" s="30"/>
      <c r="F25" s="30"/>
      <c r="G25" s="30"/>
      <c r="H25" s="30"/>
      <c r="I25" s="30"/>
      <c r="J25" s="30"/>
      <c r="K25" s="30"/>
      <c r="L25" s="30"/>
      <c r="M25" s="30"/>
      <c r="N25" s="30"/>
      <c r="O25" s="30"/>
      <c r="P25" s="30"/>
      <c r="Q25" s="30"/>
      <c r="R25" s="30"/>
      <c r="S25" s="30"/>
      <c r="T25" s="30"/>
      <c r="U25" s="30"/>
      <c r="V25" s="30"/>
      <c r="W25" s="48"/>
    </row>
    <row r="26" spans="2:23" x14ac:dyDescent="0.25">
      <c r="B26" s="29"/>
      <c r="C26" s="30"/>
      <c r="D26" s="30"/>
      <c r="E26" s="30"/>
      <c r="F26" s="30"/>
      <c r="G26" s="30"/>
      <c r="H26" s="30"/>
      <c r="I26" s="30"/>
      <c r="J26" s="30"/>
      <c r="K26" s="30"/>
      <c r="L26" s="30"/>
      <c r="M26" s="30"/>
      <c r="N26" s="30"/>
      <c r="O26" s="30"/>
      <c r="P26" s="30"/>
      <c r="Q26" s="30"/>
      <c r="R26" s="30"/>
      <c r="S26" s="30"/>
      <c r="T26" s="30"/>
      <c r="U26" s="30"/>
      <c r="V26" s="30"/>
      <c r="W26" s="48"/>
    </row>
    <row r="27" spans="2:23" x14ac:dyDescent="0.25">
      <c r="B27" s="29"/>
      <c r="C27" s="30"/>
      <c r="D27" s="30"/>
      <c r="E27" s="30"/>
      <c r="F27" s="30"/>
      <c r="G27" s="30"/>
      <c r="H27" s="30"/>
      <c r="I27" s="30"/>
      <c r="J27" s="30"/>
      <c r="K27" s="30"/>
      <c r="L27" s="30"/>
      <c r="M27" s="30"/>
      <c r="N27" s="30"/>
      <c r="O27" s="30"/>
      <c r="P27" s="30"/>
      <c r="Q27" s="30"/>
      <c r="R27" s="30"/>
      <c r="S27" s="30"/>
      <c r="T27" s="30"/>
      <c r="U27" s="30"/>
      <c r="V27" s="30"/>
      <c r="W27" s="48"/>
    </row>
    <row r="28" spans="2:23" x14ac:dyDescent="0.25">
      <c r="B28" s="29"/>
      <c r="C28" s="30"/>
      <c r="D28" s="30"/>
      <c r="E28" s="30"/>
      <c r="F28" s="30"/>
      <c r="G28" s="30"/>
      <c r="H28" s="30"/>
      <c r="I28" s="30"/>
      <c r="J28" s="30"/>
      <c r="K28" s="30"/>
      <c r="L28" s="30"/>
      <c r="M28" s="30"/>
      <c r="N28" s="30"/>
      <c r="O28" s="30"/>
      <c r="P28" s="30"/>
      <c r="Q28" s="30"/>
      <c r="R28" s="30"/>
      <c r="S28" s="30"/>
      <c r="T28" s="30"/>
      <c r="U28" s="30"/>
      <c r="V28" s="30"/>
      <c r="W28" s="48"/>
    </row>
    <row r="29" spans="2:23" x14ac:dyDescent="0.25">
      <c r="B29" s="29"/>
      <c r="C29" s="30"/>
      <c r="D29" s="30"/>
      <c r="E29" s="30"/>
      <c r="F29" s="30"/>
      <c r="G29" s="30"/>
      <c r="H29" s="30"/>
      <c r="I29" s="30"/>
      <c r="J29" s="30"/>
      <c r="K29" s="30"/>
      <c r="L29" s="30"/>
      <c r="M29" s="30"/>
      <c r="N29" s="30"/>
      <c r="O29" s="30"/>
      <c r="P29" s="30"/>
      <c r="Q29" s="30"/>
      <c r="R29" s="30"/>
      <c r="S29" s="30"/>
      <c r="T29" s="30"/>
      <c r="U29" s="30"/>
      <c r="V29" s="30"/>
      <c r="W29" s="48"/>
    </row>
    <row r="30" spans="2:23" x14ac:dyDescent="0.25">
      <c r="B30" s="29"/>
      <c r="C30" s="30"/>
      <c r="D30" s="30"/>
      <c r="E30" s="30"/>
      <c r="F30" s="30"/>
      <c r="G30" s="30"/>
      <c r="H30" s="30"/>
      <c r="I30" s="30"/>
      <c r="J30" s="30"/>
      <c r="K30" s="30"/>
      <c r="L30" s="30"/>
      <c r="M30" s="30"/>
      <c r="N30" s="30"/>
      <c r="O30" s="30"/>
      <c r="P30" s="30"/>
      <c r="Q30" s="30"/>
      <c r="R30" s="30"/>
      <c r="S30" s="30"/>
      <c r="T30" s="30"/>
      <c r="U30" s="30"/>
      <c r="V30" s="30"/>
      <c r="W30" s="48"/>
    </row>
    <row r="31" spans="2:23" x14ac:dyDescent="0.25">
      <c r="B31" s="29"/>
      <c r="C31" s="30"/>
      <c r="D31" s="30"/>
      <c r="E31" s="30"/>
      <c r="F31" s="30"/>
      <c r="G31" s="30"/>
      <c r="H31" s="30"/>
      <c r="I31" s="30"/>
      <c r="J31" s="30"/>
      <c r="K31" s="30"/>
      <c r="L31" s="30"/>
      <c r="M31" s="30"/>
      <c r="N31" s="30"/>
      <c r="O31" s="30"/>
      <c r="P31" s="30"/>
      <c r="Q31" s="30"/>
      <c r="R31" s="30"/>
      <c r="S31" s="30"/>
      <c r="T31" s="30"/>
      <c r="U31" s="30"/>
      <c r="V31" s="30"/>
      <c r="W31" s="48"/>
    </row>
    <row r="32" spans="2:23" x14ac:dyDescent="0.25">
      <c r="B32" s="29"/>
      <c r="C32" s="30"/>
      <c r="D32" s="30"/>
      <c r="E32" s="30"/>
      <c r="F32" s="30"/>
      <c r="G32" s="30"/>
      <c r="H32" s="30"/>
      <c r="I32" s="30"/>
      <c r="J32" s="30"/>
      <c r="K32" s="30"/>
      <c r="L32" s="30"/>
      <c r="M32" s="30"/>
      <c r="N32" s="30"/>
      <c r="O32" s="30"/>
      <c r="P32" s="30"/>
      <c r="Q32" s="30"/>
      <c r="R32" s="30"/>
      <c r="S32" s="30"/>
      <c r="T32" s="30"/>
      <c r="U32" s="30"/>
      <c r="V32" s="30"/>
      <c r="W32" s="48"/>
    </row>
    <row r="33" spans="2:23" ht="15.75" x14ac:dyDescent="0.25">
      <c r="B33" s="29"/>
      <c r="C33" s="30"/>
      <c r="D33" s="30"/>
      <c r="E33" s="30"/>
      <c r="F33" s="30"/>
      <c r="G33" s="30"/>
      <c r="H33" s="30"/>
      <c r="I33" s="187"/>
      <c r="J33" s="187"/>
      <c r="K33" s="187"/>
      <c r="L33" s="187"/>
      <c r="M33" s="166"/>
      <c r="N33" s="30"/>
      <c r="O33" s="30"/>
      <c r="P33" s="30"/>
      <c r="Q33" s="30"/>
      <c r="R33" s="30"/>
      <c r="S33" s="30"/>
      <c r="T33" s="30"/>
      <c r="U33" s="30"/>
      <c r="V33" s="30"/>
      <c r="W33" s="48"/>
    </row>
    <row r="34" spans="2:23" x14ac:dyDescent="0.25">
      <c r="B34" s="29"/>
      <c r="C34" s="30"/>
      <c r="D34" s="30"/>
      <c r="E34" s="30"/>
      <c r="F34" s="30"/>
      <c r="G34" s="30"/>
      <c r="H34" s="30"/>
      <c r="I34" s="49"/>
      <c r="J34" s="30"/>
      <c r="K34" s="30"/>
      <c r="L34" s="30"/>
      <c r="M34" s="30"/>
      <c r="N34" s="30"/>
      <c r="O34" s="30"/>
      <c r="P34" s="30"/>
      <c r="Q34" s="30"/>
      <c r="R34" s="30"/>
      <c r="S34" s="30"/>
      <c r="T34" s="30"/>
      <c r="U34" s="30"/>
      <c r="V34" s="30"/>
      <c r="W34" s="48"/>
    </row>
    <row r="35" spans="2:23" ht="15" customHeight="1" x14ac:dyDescent="0.25">
      <c r="B35" s="29"/>
      <c r="C35" s="30"/>
      <c r="D35" s="30"/>
      <c r="E35" s="30"/>
      <c r="F35" s="30"/>
      <c r="G35" s="30"/>
      <c r="H35" s="30"/>
      <c r="I35" s="30"/>
      <c r="J35" s="30"/>
      <c r="K35" s="30"/>
      <c r="L35" s="30"/>
      <c r="M35" s="30"/>
      <c r="N35" s="30"/>
      <c r="O35" s="30"/>
      <c r="P35" s="30"/>
      <c r="Q35" s="30"/>
      <c r="R35" s="30"/>
      <c r="S35" s="30"/>
      <c r="T35" s="30"/>
      <c r="U35" s="30"/>
      <c r="V35" s="30"/>
      <c r="W35" s="66"/>
    </row>
    <row r="36" spans="2:23" ht="15" customHeight="1" x14ac:dyDescent="0.25">
      <c r="B36" s="29"/>
      <c r="C36" s="186" t="s">
        <v>149</v>
      </c>
      <c r="D36" s="186"/>
      <c r="E36" s="186"/>
      <c r="F36" s="186"/>
      <c r="G36" s="67">
        <f>'BUILDING 19737 (1st Floor)'!AD40+'BUILDING 19737 (2nd Floor)'!AG40+'BUILDING 19737 (3rd Floor)'!AG40+'BUILDING 19735 (2nd Floor)'!AG40</f>
        <v>14</v>
      </c>
      <c r="H36" s="30"/>
      <c r="I36" s="186" t="s">
        <v>179</v>
      </c>
      <c r="J36" s="186"/>
      <c r="K36" s="186"/>
      <c r="L36" s="186"/>
      <c r="M36" s="67">
        <f>'PROJECTED GAINS (30-120)'!I29</f>
        <v>0</v>
      </c>
      <c r="N36" s="30"/>
      <c r="O36" s="30"/>
      <c r="P36" s="30"/>
      <c r="Q36" s="30"/>
      <c r="R36" s="30"/>
      <c r="S36" s="30"/>
      <c r="T36" s="30"/>
      <c r="U36" s="30"/>
      <c r="V36" s="30"/>
      <c r="W36" s="66"/>
    </row>
    <row r="37" spans="2:23" ht="15.75" x14ac:dyDescent="0.25">
      <c r="B37" s="29"/>
      <c r="C37" s="186" t="s">
        <v>150</v>
      </c>
      <c r="D37" s="186"/>
      <c r="E37" s="186"/>
      <c r="F37" s="186"/>
      <c r="G37" s="67">
        <f>'BUILDING 19737 (1st Floor)'!AC40+'BUILDING 19737 (2nd Floor)'!AF40+'BUILDING 19737 (3rd Floor)'!AF40+'BUILDING 19735 (2nd Floor)'!AF40</f>
        <v>72</v>
      </c>
      <c r="H37" s="30"/>
      <c r="I37" s="186" t="s">
        <v>180</v>
      </c>
      <c r="J37" s="186"/>
      <c r="K37" s="186"/>
      <c r="L37" s="186"/>
      <c r="M37" s="67">
        <f>'PROJECTED GAINS (30-120)'!I59</f>
        <v>0</v>
      </c>
      <c r="N37" s="30"/>
      <c r="O37" s="30"/>
      <c r="P37" s="30"/>
      <c r="Q37" s="30"/>
      <c r="R37" s="30"/>
      <c r="S37" s="30"/>
      <c r="T37" s="30"/>
      <c r="U37" s="30"/>
      <c r="V37" s="30"/>
      <c r="W37" s="48"/>
    </row>
    <row r="38" spans="2:23" ht="15.75" x14ac:dyDescent="0.25">
      <c r="B38" s="29"/>
      <c r="C38" s="186" t="s">
        <v>148</v>
      </c>
      <c r="D38" s="186"/>
      <c r="E38" s="186"/>
      <c r="F38" s="186"/>
      <c r="G38" s="67">
        <f>'BUILDING 19737 (1st Floor)'!AA40+'BUILDING 19737 (2nd Floor)'!AD40+'BUILDING 19737 (3rd Floor)'!AD40+'BUILDING 19735 (2nd Floor)'!AD40</f>
        <v>54</v>
      </c>
      <c r="H38" s="30"/>
      <c r="I38" s="186" t="s">
        <v>181</v>
      </c>
      <c r="J38" s="186"/>
      <c r="K38" s="186"/>
      <c r="L38" s="186"/>
      <c r="M38" s="67">
        <f>'PROJECTED GAINS (30-120)'!I89</f>
        <v>0</v>
      </c>
      <c r="N38" s="30"/>
      <c r="O38" s="30"/>
      <c r="P38" s="30"/>
      <c r="Q38" s="30"/>
      <c r="R38" s="30"/>
      <c r="S38" s="30"/>
      <c r="T38" s="30"/>
      <c r="U38" s="30"/>
      <c r="V38" s="30"/>
      <c r="W38" s="48"/>
    </row>
    <row r="39" spans="2:23" ht="15.75" x14ac:dyDescent="0.25">
      <c r="B39" s="29"/>
      <c r="C39" s="186" t="s">
        <v>147</v>
      </c>
      <c r="D39" s="186"/>
      <c r="E39" s="186"/>
      <c r="F39" s="186"/>
      <c r="G39" s="67">
        <f>'BUILDING 19737 (1st Floor)'!AB40+'BUILDING 19737 (2nd Floor)'!AE40+'BUILDING 19737 (3rd Floor)'!AE40+'BUILDING 19735 (2nd Floor)'!AE40</f>
        <v>43</v>
      </c>
      <c r="H39" s="30"/>
      <c r="I39" s="186" t="s">
        <v>182</v>
      </c>
      <c r="J39" s="186"/>
      <c r="K39" s="186"/>
      <c r="L39" s="186"/>
      <c r="M39" s="67">
        <f>'PROJECTED GAINS (30-120)'!I119</f>
        <v>0</v>
      </c>
      <c r="N39" s="30"/>
      <c r="O39" s="30"/>
      <c r="P39" s="30"/>
      <c r="Q39" s="30"/>
      <c r="R39" s="30"/>
      <c r="S39" s="30"/>
      <c r="T39" s="30"/>
      <c r="U39" s="30"/>
      <c r="V39" s="30"/>
      <c r="W39" s="48"/>
    </row>
    <row r="40" spans="2:23" ht="15.75" x14ac:dyDescent="0.25">
      <c r="B40" s="29"/>
      <c r="C40" s="186" t="s">
        <v>113</v>
      </c>
      <c r="D40" s="186"/>
      <c r="E40" s="186"/>
      <c r="F40" s="186"/>
      <c r="G40" s="68">
        <f>'BUILDING 19737 (1st Floor)'!Z40+'BUILDING 19737 (2nd Floor)'!AC40+'BUILDING 19737 (3rd Floor)'!AC40+'BUILDING 19735 (2nd Floor)'!AC40</f>
        <v>204</v>
      </c>
      <c r="H40" s="30"/>
      <c r="I40" s="186" t="s">
        <v>183</v>
      </c>
      <c r="J40" s="186"/>
      <c r="K40" s="186"/>
      <c r="L40" s="186"/>
      <c r="M40" s="68">
        <f>'PROJECTED GAINS (30-120)'!K119</f>
        <v>0</v>
      </c>
      <c r="N40" s="164"/>
      <c r="O40" s="164"/>
      <c r="P40" s="164"/>
      <c r="Q40" s="164"/>
      <c r="R40" s="165"/>
      <c r="S40" s="188" t="s">
        <v>143</v>
      </c>
      <c r="T40" s="188"/>
      <c r="U40" s="188"/>
      <c r="V40" s="190">
        <v>14</v>
      </c>
      <c r="W40" s="48"/>
    </row>
    <row r="41" spans="2:23" ht="15.75" x14ac:dyDescent="0.25">
      <c r="B41" s="29"/>
      <c r="C41" s="186" t="s">
        <v>142</v>
      </c>
      <c r="D41" s="186"/>
      <c r="E41" s="186"/>
      <c r="F41" s="186"/>
      <c r="G41" s="68">
        <f>'BUILDING 19737 (1st Floor)'!X40+'BUILDING 19737 (2nd Floor)'!AA40+'BUILDING 19737 (3rd Floor)'!AA40+'BUILDING 19735 (2nd Floor)'!AA40</f>
        <v>172</v>
      </c>
      <c r="H41" s="30"/>
      <c r="I41" s="186" t="s">
        <v>184</v>
      </c>
      <c r="J41" s="186"/>
      <c r="K41" s="186"/>
      <c r="L41" s="186"/>
      <c r="M41" s="167">
        <f>'PROJECTED LOSSES (30-120)'!K146</f>
        <v>0</v>
      </c>
      <c r="N41" s="164"/>
      <c r="O41" s="164"/>
      <c r="P41" s="164"/>
      <c r="Q41" s="164"/>
      <c r="R41" s="165"/>
      <c r="S41" s="188"/>
      <c r="T41" s="188"/>
      <c r="U41" s="188"/>
      <c r="V41" s="190"/>
      <c r="W41" s="48"/>
    </row>
    <row r="42" spans="2:23" x14ac:dyDescent="0.25">
      <c r="B42" s="29"/>
      <c r="C42" s="30"/>
      <c r="D42" s="30"/>
      <c r="E42" s="30"/>
      <c r="F42" s="30"/>
      <c r="G42" s="30"/>
      <c r="H42" s="30"/>
      <c r="I42" s="30"/>
      <c r="J42" s="30"/>
      <c r="K42" s="30"/>
      <c r="L42" s="30"/>
      <c r="M42" s="30"/>
      <c r="N42" s="30"/>
      <c r="O42" s="30"/>
      <c r="P42" s="30"/>
      <c r="Q42" s="30"/>
      <c r="R42" s="30"/>
      <c r="S42" s="188" t="s">
        <v>112</v>
      </c>
      <c r="T42" s="188"/>
      <c r="U42" s="188"/>
      <c r="V42" s="189">
        <f>G41/G40</f>
        <v>0.84313725490196079</v>
      </c>
      <c r="W42" s="48"/>
    </row>
    <row r="43" spans="2:23" x14ac:dyDescent="0.25">
      <c r="B43" s="29"/>
      <c r="C43" s="30"/>
      <c r="D43" s="30"/>
      <c r="E43" s="30"/>
      <c r="F43" s="30"/>
      <c r="G43" s="30"/>
      <c r="H43" s="30"/>
      <c r="I43" s="30"/>
      <c r="J43" s="30"/>
      <c r="K43" s="30"/>
      <c r="L43" s="30"/>
      <c r="M43" s="30"/>
      <c r="N43" s="30"/>
      <c r="O43" s="30"/>
      <c r="P43" s="30"/>
      <c r="Q43" s="30"/>
      <c r="R43" s="30"/>
      <c r="S43" s="188"/>
      <c r="T43" s="188"/>
      <c r="U43" s="188"/>
      <c r="V43" s="189"/>
      <c r="W43" s="48"/>
    </row>
    <row r="44" spans="2:23" ht="15.75" thickBot="1" x14ac:dyDescent="0.3">
      <c r="B44" s="37"/>
      <c r="C44" s="36"/>
      <c r="D44" s="36"/>
      <c r="E44" s="36"/>
      <c r="F44" s="36"/>
      <c r="G44" s="36"/>
      <c r="H44" s="36"/>
      <c r="I44" s="36"/>
      <c r="J44" s="36"/>
      <c r="K44" s="36"/>
      <c r="L44" s="36"/>
      <c r="M44" s="36"/>
      <c r="N44" s="36"/>
      <c r="O44" s="36"/>
      <c r="P44" s="36"/>
      <c r="Q44" s="36"/>
      <c r="R44" s="36"/>
      <c r="S44" s="36"/>
      <c r="T44" s="36"/>
      <c r="U44" s="36"/>
      <c r="V44" s="36"/>
      <c r="W44" s="50"/>
    </row>
  </sheetData>
  <sheetProtection selectLockedCells="1" selectUnlockedCells="1"/>
  <mergeCells count="18">
    <mergeCell ref="V42:V43"/>
    <mergeCell ref="S42:U43"/>
    <mergeCell ref="V40:V41"/>
    <mergeCell ref="G1:S4"/>
    <mergeCell ref="C36:F36"/>
    <mergeCell ref="C37:F37"/>
    <mergeCell ref="C41:F41"/>
    <mergeCell ref="C39:F39"/>
    <mergeCell ref="C38:F38"/>
    <mergeCell ref="C40:F40"/>
    <mergeCell ref="I33:L33"/>
    <mergeCell ref="S40:U41"/>
    <mergeCell ref="I36:L36"/>
    <mergeCell ref="I37:L37"/>
    <mergeCell ref="I38:L38"/>
    <mergeCell ref="I39:L39"/>
    <mergeCell ref="I40:L40"/>
    <mergeCell ref="I41:L41"/>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AE44"/>
  <sheetViews>
    <sheetView showGridLines="0" showRowColHeaders="0" zoomScaleNormal="100" workbookViewId="0">
      <selection activeCell="J36" sqref="J36:L38"/>
    </sheetView>
  </sheetViews>
  <sheetFormatPr defaultRowHeight="15" x14ac:dyDescent="0.25"/>
  <cols>
    <col min="2" max="3" width="10.7109375" customWidth="1"/>
    <col min="4" max="4" width="10.7109375" style="10" customWidth="1"/>
    <col min="5" max="19" width="10.7109375" customWidth="1"/>
    <col min="20" max="20" width="9.140625" customWidth="1"/>
    <col min="21" max="25" width="9.140625" style="69" customWidth="1"/>
    <col min="26" max="26" width="14" style="69" customWidth="1"/>
    <col min="27" max="28" width="9.140625" style="69" customWidth="1"/>
    <col min="29" max="30" width="9.140625" style="69"/>
    <col min="31" max="31" width="9.140625" style="28"/>
  </cols>
  <sheetData>
    <row r="1" spans="1:28" ht="28.5" x14ac:dyDescent="0.25">
      <c r="A1" s="40"/>
      <c r="B1" s="41"/>
      <c r="C1" s="41"/>
      <c r="D1" s="211" t="s">
        <v>49</v>
      </c>
      <c r="E1" s="212"/>
      <c r="F1" s="212"/>
      <c r="G1" s="212"/>
      <c r="H1" s="212"/>
      <c r="I1" s="212"/>
      <c r="J1" s="212"/>
      <c r="K1" s="212"/>
      <c r="L1" s="212"/>
      <c r="M1" s="212"/>
      <c r="N1" s="212"/>
      <c r="O1" s="212"/>
      <c r="P1" s="212"/>
      <c r="Q1" s="212"/>
      <c r="R1" s="41"/>
      <c r="S1" s="41"/>
      <c r="T1" s="47"/>
    </row>
    <row r="2" spans="1:28" ht="15.75" thickBot="1" x14ac:dyDescent="0.3">
      <c r="A2" s="29"/>
      <c r="B2" s="30"/>
      <c r="C2" s="30"/>
      <c r="D2" s="31"/>
      <c r="E2" s="30"/>
      <c r="F2" s="30"/>
      <c r="G2" s="30"/>
      <c r="H2" s="30"/>
      <c r="I2" s="30"/>
      <c r="J2" s="30"/>
      <c r="K2" s="30"/>
      <c r="L2" s="30"/>
      <c r="M2" s="30"/>
      <c r="N2" s="30"/>
      <c r="O2" s="30"/>
      <c r="P2" s="30"/>
      <c r="Q2" s="30"/>
      <c r="R2" s="30"/>
      <c r="S2" s="30"/>
      <c r="T2" s="48"/>
      <c r="U2" s="70"/>
      <c r="V2" s="70"/>
      <c r="W2" s="70"/>
      <c r="X2" s="70"/>
      <c r="Y2" s="70"/>
      <c r="Z2" s="70"/>
      <c r="AA2" s="70"/>
      <c r="AB2" s="70"/>
    </row>
    <row r="3" spans="1:28" x14ac:dyDescent="0.25">
      <c r="A3" s="29"/>
      <c r="B3" s="201" t="s">
        <v>1</v>
      </c>
      <c r="C3" s="202"/>
      <c r="D3" s="26" t="s">
        <v>28</v>
      </c>
      <c r="E3" s="201" t="s">
        <v>23</v>
      </c>
      <c r="F3" s="202"/>
      <c r="G3" s="26" t="s">
        <v>16</v>
      </c>
      <c r="H3" s="201" t="s">
        <v>24</v>
      </c>
      <c r="I3" s="202"/>
      <c r="J3" s="26" t="s">
        <v>17</v>
      </c>
      <c r="K3" s="201" t="s">
        <v>40</v>
      </c>
      <c r="L3" s="202"/>
      <c r="M3" s="26" t="s">
        <v>16</v>
      </c>
      <c r="N3" s="201" t="s">
        <v>41</v>
      </c>
      <c r="O3" s="202"/>
      <c r="P3" s="26" t="s">
        <v>16</v>
      </c>
      <c r="Q3" s="201" t="s">
        <v>42</v>
      </c>
      <c r="R3" s="202"/>
      <c r="S3" s="26" t="s">
        <v>17</v>
      </c>
      <c r="T3" s="44"/>
      <c r="U3" s="71"/>
      <c r="V3" s="198" t="s">
        <v>29</v>
      </c>
      <c r="W3" s="198"/>
      <c r="X3" s="72" t="s">
        <v>46</v>
      </c>
      <c r="Y3" s="72" t="s">
        <v>47</v>
      </c>
      <c r="Z3" s="72" t="s">
        <v>48</v>
      </c>
      <c r="AA3" s="73" t="s">
        <v>16</v>
      </c>
      <c r="AB3" s="73" t="s">
        <v>17</v>
      </c>
    </row>
    <row r="4" spans="1:28" x14ac:dyDescent="0.25">
      <c r="A4" s="29"/>
      <c r="B4" s="11" t="s">
        <v>2</v>
      </c>
      <c r="C4" s="12" t="s">
        <v>3</v>
      </c>
      <c r="D4" s="13"/>
      <c r="E4" s="11" t="s">
        <v>2</v>
      </c>
      <c r="F4" s="12" t="s">
        <v>7</v>
      </c>
      <c r="G4" s="13"/>
      <c r="H4" s="11" t="s">
        <v>2</v>
      </c>
      <c r="I4" s="12" t="s">
        <v>3</v>
      </c>
      <c r="J4" s="13"/>
      <c r="K4" s="11" t="s">
        <v>2</v>
      </c>
      <c r="L4" s="12" t="s">
        <v>3</v>
      </c>
      <c r="M4" s="13"/>
      <c r="N4" s="11" t="s">
        <v>2</v>
      </c>
      <c r="O4" s="12" t="s">
        <v>7</v>
      </c>
      <c r="P4" s="13"/>
      <c r="Q4" s="11" t="s">
        <v>2</v>
      </c>
      <c r="R4" s="12" t="s">
        <v>3</v>
      </c>
      <c r="S4" s="13"/>
      <c r="T4" s="44"/>
      <c r="U4" s="71"/>
      <c r="V4" s="198"/>
      <c r="W4" s="198"/>
      <c r="X4" s="74">
        <f>COUNTIF(B4:S4,"Soldier")</f>
        <v>4</v>
      </c>
      <c r="Y4" s="74">
        <f>COUNTIF(B4:S4,"NCO")</f>
        <v>2</v>
      </c>
      <c r="Z4" s="72">
        <f>X4+Y4</f>
        <v>6</v>
      </c>
      <c r="AA4" s="75">
        <f>COUNTIF(B3:S3,"Male")</f>
        <v>3</v>
      </c>
      <c r="AB4" s="75">
        <f>COUNTIF(B3:S3,"Female")</f>
        <v>2</v>
      </c>
    </row>
    <row r="5" spans="1:28" x14ac:dyDescent="0.25">
      <c r="A5" s="29"/>
      <c r="B5" s="15" t="s">
        <v>4</v>
      </c>
      <c r="C5" s="199"/>
      <c r="D5" s="200"/>
      <c r="E5" s="15" t="s">
        <v>4</v>
      </c>
      <c r="F5" s="199"/>
      <c r="G5" s="200"/>
      <c r="H5" s="15" t="s">
        <v>4</v>
      </c>
      <c r="I5" s="199"/>
      <c r="J5" s="200"/>
      <c r="K5" s="15" t="s">
        <v>4</v>
      </c>
      <c r="L5" s="199"/>
      <c r="M5" s="200"/>
      <c r="N5" s="15" t="s">
        <v>4</v>
      </c>
      <c r="O5" s="199"/>
      <c r="P5" s="200"/>
      <c r="Q5" s="15" t="s">
        <v>4</v>
      </c>
      <c r="R5" s="199"/>
      <c r="S5" s="200"/>
      <c r="T5" s="44"/>
      <c r="U5" s="71"/>
      <c r="V5" s="76" t="s">
        <v>36</v>
      </c>
      <c r="W5" s="74" t="s">
        <v>9</v>
      </c>
      <c r="X5" s="74" t="s">
        <v>10</v>
      </c>
      <c r="Y5" s="74" t="s">
        <v>38</v>
      </c>
      <c r="Z5" s="72" t="s">
        <v>39</v>
      </c>
      <c r="AA5" s="70"/>
      <c r="AB5" s="70"/>
    </row>
    <row r="6" spans="1:28" x14ac:dyDescent="0.25">
      <c r="A6" s="29"/>
      <c r="B6" s="14" t="s">
        <v>146</v>
      </c>
      <c r="C6" s="194" t="s">
        <v>9</v>
      </c>
      <c r="D6" s="195"/>
      <c r="E6" s="14" t="s">
        <v>146</v>
      </c>
      <c r="F6" s="194" t="s">
        <v>10</v>
      </c>
      <c r="G6" s="195"/>
      <c r="H6" s="14" t="s">
        <v>146</v>
      </c>
      <c r="I6" s="194" t="s">
        <v>10</v>
      </c>
      <c r="J6" s="195"/>
      <c r="K6" s="14" t="s">
        <v>146</v>
      </c>
      <c r="L6" s="194" t="s">
        <v>10</v>
      </c>
      <c r="M6" s="195"/>
      <c r="N6" s="14" t="s">
        <v>146</v>
      </c>
      <c r="O6" s="194" t="s">
        <v>10</v>
      </c>
      <c r="P6" s="195"/>
      <c r="Q6" s="14" t="s">
        <v>146</v>
      </c>
      <c r="R6" s="194" t="s">
        <v>10</v>
      </c>
      <c r="S6" s="195"/>
      <c r="T6" s="44"/>
      <c r="U6" s="71"/>
      <c r="V6" s="77"/>
      <c r="W6" s="74">
        <f>COUNTIF(B6:S6,"Vacant")</f>
        <v>1</v>
      </c>
      <c r="X6" s="74">
        <f>COUNTIF(B6:S6,"Occupied")</f>
        <v>5</v>
      </c>
      <c r="Y6" s="74">
        <f>COUNTIF(B6:S6,"BDE Trans")</f>
        <v>0</v>
      </c>
      <c r="Z6" s="72">
        <f>W6+X6+Y6</f>
        <v>6</v>
      </c>
      <c r="AA6" s="70"/>
      <c r="AB6" s="70"/>
    </row>
    <row r="7" spans="1:28" x14ac:dyDescent="0.25">
      <c r="A7" s="29"/>
      <c r="B7" s="15" t="s">
        <v>5</v>
      </c>
      <c r="C7" s="199"/>
      <c r="D7" s="200"/>
      <c r="E7" s="15" t="s">
        <v>5</v>
      </c>
      <c r="F7" s="199"/>
      <c r="G7" s="200"/>
      <c r="H7" s="15" t="s">
        <v>5</v>
      </c>
      <c r="I7" s="199"/>
      <c r="J7" s="200"/>
      <c r="K7" s="15" t="s">
        <v>5</v>
      </c>
      <c r="L7" s="199"/>
      <c r="M7" s="200"/>
      <c r="N7" s="15" t="s">
        <v>5</v>
      </c>
      <c r="O7" s="199"/>
      <c r="P7" s="200"/>
      <c r="Q7" s="15" t="s">
        <v>5</v>
      </c>
      <c r="R7" s="199"/>
      <c r="S7" s="200"/>
      <c r="T7" s="44"/>
      <c r="U7" s="71"/>
      <c r="V7" s="76" t="s">
        <v>37</v>
      </c>
      <c r="W7" s="74" t="s">
        <v>9</v>
      </c>
      <c r="X7" s="74" t="s">
        <v>10</v>
      </c>
      <c r="Y7" s="74" t="s">
        <v>38</v>
      </c>
      <c r="Z7" s="72" t="s">
        <v>39</v>
      </c>
      <c r="AA7" s="70"/>
      <c r="AB7" s="70"/>
    </row>
    <row r="8" spans="1:28" x14ac:dyDescent="0.25">
      <c r="A8" s="29"/>
      <c r="B8" s="14" t="s">
        <v>146</v>
      </c>
      <c r="C8" s="194" t="s">
        <v>9</v>
      </c>
      <c r="D8" s="195"/>
      <c r="E8" s="14" t="s">
        <v>146</v>
      </c>
      <c r="F8" s="194" t="s">
        <v>10</v>
      </c>
      <c r="G8" s="195"/>
      <c r="H8" s="14" t="s">
        <v>146</v>
      </c>
      <c r="I8" s="194" t="s">
        <v>10</v>
      </c>
      <c r="J8" s="195"/>
      <c r="K8" s="14" t="s">
        <v>146</v>
      </c>
      <c r="L8" s="194" t="s">
        <v>9</v>
      </c>
      <c r="M8" s="195"/>
      <c r="N8" s="14" t="s">
        <v>146</v>
      </c>
      <c r="O8" s="194" t="s">
        <v>10</v>
      </c>
      <c r="P8" s="195"/>
      <c r="Q8" s="14" t="s">
        <v>146</v>
      </c>
      <c r="R8" s="194" t="s">
        <v>10</v>
      </c>
      <c r="S8" s="195"/>
      <c r="T8" s="44"/>
      <c r="U8" s="71"/>
      <c r="V8" s="77"/>
      <c r="W8" s="74">
        <f>COUNTIF(B8:S8,"Vacant")</f>
        <v>2</v>
      </c>
      <c r="X8" s="74">
        <f>COUNTIF(C8:T8,"Occupied")</f>
        <v>4</v>
      </c>
      <c r="Y8" s="74">
        <f>COUNTIF(D8:U8,"BDE Trans")</f>
        <v>0</v>
      </c>
      <c r="Z8" s="72">
        <f>W8+X8+Y8</f>
        <v>6</v>
      </c>
      <c r="AA8" s="70"/>
      <c r="AB8" s="70"/>
    </row>
    <row r="9" spans="1:28" ht="15.75" thickBot="1" x14ac:dyDescent="0.3">
      <c r="A9" s="29"/>
      <c r="B9" s="22" t="s">
        <v>19</v>
      </c>
      <c r="C9" s="196"/>
      <c r="D9" s="197"/>
      <c r="E9" s="22" t="s">
        <v>19</v>
      </c>
      <c r="F9" s="196"/>
      <c r="G9" s="197"/>
      <c r="H9" s="22" t="s">
        <v>19</v>
      </c>
      <c r="I9" s="196"/>
      <c r="J9" s="197"/>
      <c r="K9" s="22" t="s">
        <v>19</v>
      </c>
      <c r="L9" s="203"/>
      <c r="M9" s="204"/>
      <c r="N9" s="22" t="s">
        <v>19</v>
      </c>
      <c r="O9" s="203"/>
      <c r="P9" s="204"/>
      <c r="Q9" s="22" t="s">
        <v>19</v>
      </c>
      <c r="R9" s="213"/>
      <c r="S9" s="214"/>
      <c r="T9" s="44"/>
      <c r="U9" s="71"/>
      <c r="V9" s="77"/>
      <c r="W9" s="77"/>
      <c r="X9" s="77"/>
      <c r="Y9" s="77"/>
      <c r="Z9" s="71"/>
      <c r="AA9" s="70"/>
      <c r="AB9" s="70"/>
    </row>
    <row r="10" spans="1:28" ht="15.75" thickBot="1" x14ac:dyDescent="0.3">
      <c r="A10" s="29"/>
      <c r="B10" s="201" t="s">
        <v>25</v>
      </c>
      <c r="C10" s="202"/>
      <c r="D10" s="26" t="s">
        <v>16</v>
      </c>
      <c r="E10" s="201" t="s">
        <v>26</v>
      </c>
      <c r="F10" s="202"/>
      <c r="G10" s="26" t="s">
        <v>17</v>
      </c>
      <c r="H10" s="201" t="s">
        <v>27</v>
      </c>
      <c r="I10" s="202"/>
      <c r="J10" s="26" t="s">
        <v>16</v>
      </c>
      <c r="K10" s="201" t="s">
        <v>43</v>
      </c>
      <c r="L10" s="202"/>
      <c r="M10" s="26" t="s">
        <v>16</v>
      </c>
      <c r="N10" s="201" t="s">
        <v>44</v>
      </c>
      <c r="O10" s="202"/>
      <c r="P10" s="26" t="s">
        <v>16</v>
      </c>
      <c r="Q10" s="201" t="s">
        <v>45</v>
      </c>
      <c r="R10" s="202"/>
      <c r="S10" s="26" t="s">
        <v>16</v>
      </c>
      <c r="T10" s="44"/>
      <c r="U10" s="71"/>
      <c r="V10" s="198" t="s">
        <v>29</v>
      </c>
      <c r="W10" s="198"/>
      <c r="X10" s="72" t="s">
        <v>46</v>
      </c>
      <c r="Y10" s="72" t="s">
        <v>47</v>
      </c>
      <c r="Z10" s="72" t="s">
        <v>48</v>
      </c>
      <c r="AA10" s="73" t="s">
        <v>16</v>
      </c>
      <c r="AB10" s="73" t="s">
        <v>17</v>
      </c>
    </row>
    <row r="11" spans="1:28" x14ac:dyDescent="0.25">
      <c r="A11" s="29"/>
      <c r="B11" s="11" t="s">
        <v>2</v>
      </c>
      <c r="C11" s="12" t="s">
        <v>7</v>
      </c>
      <c r="D11" s="13"/>
      <c r="E11" s="23" t="s">
        <v>2</v>
      </c>
      <c r="F11" s="24" t="s">
        <v>3</v>
      </c>
      <c r="G11" s="25"/>
      <c r="H11" s="11" t="s">
        <v>2</v>
      </c>
      <c r="I11" s="12" t="s">
        <v>3</v>
      </c>
      <c r="J11" s="13"/>
      <c r="K11" s="11" t="s">
        <v>2</v>
      </c>
      <c r="L11" s="12" t="s">
        <v>3</v>
      </c>
      <c r="M11" s="13"/>
      <c r="N11" s="11" t="s">
        <v>2</v>
      </c>
      <c r="O11" s="12" t="s">
        <v>3</v>
      </c>
      <c r="P11" s="13"/>
      <c r="Q11" s="11" t="s">
        <v>2</v>
      </c>
      <c r="R11" s="12" t="s">
        <v>3</v>
      </c>
      <c r="S11" s="13"/>
      <c r="T11" s="44"/>
      <c r="U11" s="71"/>
      <c r="V11" s="198"/>
      <c r="W11" s="198"/>
      <c r="X11" s="74">
        <f>COUNTIF(B11:S11,"Soldier")</f>
        <v>5</v>
      </c>
      <c r="Y11" s="74">
        <f>COUNTIF(B11:S11,"NCO")</f>
        <v>1</v>
      </c>
      <c r="Z11" s="72">
        <f>X11+Y11</f>
        <v>6</v>
      </c>
      <c r="AA11" s="75">
        <f>COUNTIF(B10:S10,"Male")</f>
        <v>5</v>
      </c>
      <c r="AB11" s="75">
        <f>COUNTIF(B10:S10,"Female")</f>
        <v>1</v>
      </c>
    </row>
    <row r="12" spans="1:28" x14ac:dyDescent="0.25">
      <c r="A12" s="29"/>
      <c r="B12" s="15" t="s">
        <v>4</v>
      </c>
      <c r="C12" s="199"/>
      <c r="D12" s="200"/>
      <c r="E12" s="15" t="s">
        <v>4</v>
      </c>
      <c r="F12" s="199"/>
      <c r="G12" s="200"/>
      <c r="H12" s="15" t="s">
        <v>4</v>
      </c>
      <c r="I12" s="199"/>
      <c r="J12" s="200"/>
      <c r="K12" s="15" t="s">
        <v>4</v>
      </c>
      <c r="L12" s="199"/>
      <c r="M12" s="200"/>
      <c r="N12" s="15" t="s">
        <v>4</v>
      </c>
      <c r="O12" s="199"/>
      <c r="P12" s="200"/>
      <c r="Q12" s="15" t="s">
        <v>4</v>
      </c>
      <c r="R12" s="199"/>
      <c r="S12" s="200"/>
      <c r="T12" s="44"/>
      <c r="U12" s="71"/>
      <c r="V12" s="76" t="s">
        <v>36</v>
      </c>
      <c r="W12" s="74" t="s">
        <v>9</v>
      </c>
      <c r="X12" s="74" t="s">
        <v>10</v>
      </c>
      <c r="Y12" s="74" t="s">
        <v>38</v>
      </c>
      <c r="Z12" s="72" t="s">
        <v>39</v>
      </c>
      <c r="AA12" s="70"/>
      <c r="AB12" s="70"/>
    </row>
    <row r="13" spans="1:28" x14ac:dyDescent="0.25">
      <c r="A13" s="29"/>
      <c r="B13" s="14" t="s">
        <v>146</v>
      </c>
      <c r="C13" s="194" t="s">
        <v>10</v>
      </c>
      <c r="D13" s="195"/>
      <c r="E13" s="14" t="s">
        <v>146</v>
      </c>
      <c r="F13" s="194" t="s">
        <v>10</v>
      </c>
      <c r="G13" s="195"/>
      <c r="H13" s="14" t="s">
        <v>146</v>
      </c>
      <c r="I13" s="194" t="s">
        <v>10</v>
      </c>
      <c r="J13" s="195"/>
      <c r="K13" s="14" t="s">
        <v>146</v>
      </c>
      <c r="L13" s="194" t="s">
        <v>10</v>
      </c>
      <c r="M13" s="195"/>
      <c r="N13" s="14" t="s">
        <v>146</v>
      </c>
      <c r="O13" s="194" t="s">
        <v>10</v>
      </c>
      <c r="P13" s="195"/>
      <c r="Q13" s="14" t="s">
        <v>146</v>
      </c>
      <c r="R13" s="194" t="s">
        <v>10</v>
      </c>
      <c r="S13" s="195"/>
      <c r="T13" s="44"/>
      <c r="U13" s="71"/>
      <c r="V13" s="77"/>
      <c r="W13" s="74">
        <f>COUNTIF(B13:S13,"Vacant")</f>
        <v>0</v>
      </c>
      <c r="X13" s="74">
        <f>COUNTIF(B13:S13,"Occupied")</f>
        <v>6</v>
      </c>
      <c r="Y13" s="74">
        <f>COUNTIF(B13:S13,"BDE Trans")</f>
        <v>0</v>
      </c>
      <c r="Z13" s="72">
        <f>W13+X13+Y13</f>
        <v>6</v>
      </c>
      <c r="AA13" s="70"/>
      <c r="AB13" s="70"/>
    </row>
    <row r="14" spans="1:28" x14ac:dyDescent="0.25">
      <c r="A14" s="29"/>
      <c r="B14" s="15" t="s">
        <v>5</v>
      </c>
      <c r="C14" s="199"/>
      <c r="D14" s="200"/>
      <c r="E14" s="15" t="s">
        <v>5</v>
      </c>
      <c r="F14" s="199"/>
      <c r="G14" s="200"/>
      <c r="H14" s="15" t="s">
        <v>5</v>
      </c>
      <c r="I14" s="199"/>
      <c r="J14" s="200"/>
      <c r="K14" s="15" t="s">
        <v>5</v>
      </c>
      <c r="L14" s="199"/>
      <c r="M14" s="200"/>
      <c r="N14" s="15" t="s">
        <v>5</v>
      </c>
      <c r="O14" s="199"/>
      <c r="P14" s="200"/>
      <c r="Q14" s="15" t="s">
        <v>5</v>
      </c>
      <c r="R14" s="199"/>
      <c r="S14" s="200"/>
      <c r="T14" s="44"/>
      <c r="U14" s="71"/>
      <c r="V14" s="76" t="s">
        <v>37</v>
      </c>
      <c r="W14" s="74" t="s">
        <v>9</v>
      </c>
      <c r="X14" s="74" t="s">
        <v>10</v>
      </c>
      <c r="Y14" s="74" t="s">
        <v>38</v>
      </c>
      <c r="Z14" s="72" t="s">
        <v>39</v>
      </c>
      <c r="AA14" s="70"/>
      <c r="AB14" s="70"/>
    </row>
    <row r="15" spans="1:28" x14ac:dyDescent="0.25">
      <c r="A15" s="29"/>
      <c r="B15" s="14" t="s">
        <v>146</v>
      </c>
      <c r="C15" s="194" t="s">
        <v>10</v>
      </c>
      <c r="D15" s="195"/>
      <c r="E15" s="14" t="s">
        <v>146</v>
      </c>
      <c r="F15" s="194" t="s">
        <v>10</v>
      </c>
      <c r="G15" s="195"/>
      <c r="H15" s="14" t="s">
        <v>146</v>
      </c>
      <c r="I15" s="194" t="s">
        <v>10</v>
      </c>
      <c r="J15" s="195"/>
      <c r="K15" s="14" t="s">
        <v>146</v>
      </c>
      <c r="L15" s="194" t="s">
        <v>9</v>
      </c>
      <c r="M15" s="195"/>
      <c r="N15" s="14" t="s">
        <v>146</v>
      </c>
      <c r="O15" s="194" t="s">
        <v>10</v>
      </c>
      <c r="P15" s="195"/>
      <c r="Q15" s="14" t="s">
        <v>146</v>
      </c>
      <c r="R15" s="194" t="s">
        <v>10</v>
      </c>
      <c r="S15" s="195"/>
      <c r="T15" s="44"/>
      <c r="U15" s="71"/>
      <c r="V15" s="77"/>
      <c r="W15" s="74">
        <f>COUNTIF(B15:S15,"Vacant")</f>
        <v>1</v>
      </c>
      <c r="X15" s="74">
        <f>COUNTIF(C15:T15,"Occupied")</f>
        <v>5</v>
      </c>
      <c r="Y15" s="74">
        <f>COUNTIF(D15:U15,"BDE Trans")</f>
        <v>0</v>
      </c>
      <c r="Z15" s="72">
        <f>W15+X15+Y15</f>
        <v>6</v>
      </c>
      <c r="AA15" s="70"/>
      <c r="AB15" s="70"/>
    </row>
    <row r="16" spans="1:28" ht="15.75" thickBot="1" x14ac:dyDescent="0.3">
      <c r="A16" s="29"/>
      <c r="B16" s="22" t="s">
        <v>19</v>
      </c>
      <c r="C16" s="196"/>
      <c r="D16" s="197"/>
      <c r="E16" s="22" t="s">
        <v>19</v>
      </c>
      <c r="F16" s="205"/>
      <c r="G16" s="206"/>
      <c r="H16" s="22" t="s">
        <v>19</v>
      </c>
      <c r="I16" s="196"/>
      <c r="J16" s="197"/>
      <c r="K16" s="22" t="s">
        <v>19</v>
      </c>
      <c r="L16" s="205"/>
      <c r="M16" s="206"/>
      <c r="N16" s="22" t="s">
        <v>19</v>
      </c>
      <c r="O16" s="205"/>
      <c r="P16" s="206"/>
      <c r="Q16" s="22" t="s">
        <v>19</v>
      </c>
      <c r="R16" s="203"/>
      <c r="S16" s="204"/>
      <c r="T16" s="44"/>
      <c r="U16" s="71"/>
      <c r="V16" s="71"/>
      <c r="W16" s="71"/>
      <c r="X16" s="71"/>
      <c r="Y16" s="71"/>
      <c r="Z16" s="78"/>
      <c r="AA16" s="70"/>
      <c r="AB16" s="70"/>
    </row>
    <row r="17" spans="1:28" ht="15.75" thickBot="1" x14ac:dyDescent="0.3">
      <c r="A17" s="29"/>
      <c r="B17" s="39"/>
      <c r="C17" s="16"/>
      <c r="D17" s="16"/>
      <c r="E17" s="39"/>
      <c r="F17" s="16"/>
      <c r="G17" s="16"/>
      <c r="H17" s="39"/>
      <c r="I17" s="16"/>
      <c r="J17" s="16"/>
      <c r="K17" s="30"/>
      <c r="L17" s="30"/>
      <c r="M17" s="30"/>
      <c r="N17" s="30"/>
      <c r="O17" s="30"/>
      <c r="P17" s="30"/>
      <c r="Q17" s="30"/>
      <c r="R17" s="30"/>
      <c r="S17" s="30"/>
      <c r="T17" s="44"/>
      <c r="U17" s="71"/>
      <c r="V17" s="71"/>
      <c r="W17" s="71"/>
      <c r="X17" s="71"/>
      <c r="Y17" s="71"/>
      <c r="Z17" s="78"/>
      <c r="AA17" s="70"/>
      <c r="AB17" s="70"/>
    </row>
    <row r="18" spans="1:28" x14ac:dyDescent="0.25">
      <c r="A18" s="29"/>
      <c r="B18" s="201" t="s">
        <v>30</v>
      </c>
      <c r="C18" s="202"/>
      <c r="D18" s="26" t="s">
        <v>16</v>
      </c>
      <c r="E18" s="201" t="s">
        <v>35</v>
      </c>
      <c r="F18" s="202"/>
      <c r="G18" s="26" t="s">
        <v>16</v>
      </c>
      <c r="H18" s="30"/>
      <c r="I18" s="30"/>
      <c r="J18" s="30"/>
      <c r="K18" s="30"/>
      <c r="L18" s="30"/>
      <c r="M18" s="30"/>
      <c r="N18" s="201" t="s">
        <v>50</v>
      </c>
      <c r="O18" s="202"/>
      <c r="P18" s="26" t="s">
        <v>16</v>
      </c>
      <c r="Q18" s="201" t="s">
        <v>51</v>
      </c>
      <c r="R18" s="202"/>
      <c r="S18" s="26" t="s">
        <v>16</v>
      </c>
      <c r="T18" s="44"/>
      <c r="U18" s="71"/>
      <c r="V18" s="198" t="s">
        <v>29</v>
      </c>
      <c r="W18" s="198"/>
      <c r="X18" s="72" t="s">
        <v>46</v>
      </c>
      <c r="Y18" s="72" t="s">
        <v>47</v>
      </c>
      <c r="Z18" s="72" t="s">
        <v>48</v>
      </c>
      <c r="AA18" s="73" t="s">
        <v>16</v>
      </c>
      <c r="AB18" s="73" t="s">
        <v>17</v>
      </c>
    </row>
    <row r="19" spans="1:28" x14ac:dyDescent="0.25">
      <c r="A19" s="29"/>
      <c r="B19" s="11" t="s">
        <v>2</v>
      </c>
      <c r="C19" s="12" t="s">
        <v>7</v>
      </c>
      <c r="D19" s="13"/>
      <c r="E19" s="11" t="s">
        <v>2</v>
      </c>
      <c r="F19" s="12" t="s">
        <v>7</v>
      </c>
      <c r="G19" s="13"/>
      <c r="H19" s="30"/>
      <c r="I19" s="30"/>
      <c r="J19" s="30"/>
      <c r="K19" s="30"/>
      <c r="L19" s="30"/>
      <c r="M19" s="30"/>
      <c r="N19" s="11" t="s">
        <v>2</v>
      </c>
      <c r="O19" s="12" t="s">
        <v>3</v>
      </c>
      <c r="P19" s="13"/>
      <c r="Q19" s="11" t="s">
        <v>2</v>
      </c>
      <c r="R19" s="12" t="s">
        <v>7</v>
      </c>
      <c r="S19" s="13"/>
      <c r="T19" s="44"/>
      <c r="U19" s="71"/>
      <c r="V19" s="198"/>
      <c r="W19" s="198"/>
      <c r="X19" s="74">
        <f>COUNTIF(B19:S19,"Soldier")</f>
        <v>1</v>
      </c>
      <c r="Y19" s="74">
        <f>COUNTIF(B19:S19,"NCO")</f>
        <v>3</v>
      </c>
      <c r="Z19" s="72">
        <f>X19+Y19</f>
        <v>4</v>
      </c>
      <c r="AA19" s="75">
        <f>COUNTIF(B18:S18,"Male")</f>
        <v>4</v>
      </c>
      <c r="AB19" s="75">
        <f>COUNTIF(B18:S18,"Female")</f>
        <v>0</v>
      </c>
    </row>
    <row r="20" spans="1:28" x14ac:dyDescent="0.25">
      <c r="A20" s="29"/>
      <c r="B20" s="15" t="s">
        <v>4</v>
      </c>
      <c r="C20" s="199"/>
      <c r="D20" s="200"/>
      <c r="E20" s="15" t="s">
        <v>4</v>
      </c>
      <c r="F20" s="199"/>
      <c r="G20" s="200"/>
      <c r="H20" s="30"/>
      <c r="I20" s="30"/>
      <c r="J20" s="30"/>
      <c r="K20" s="30"/>
      <c r="L20" s="30"/>
      <c r="M20" s="30"/>
      <c r="N20" s="15" t="s">
        <v>4</v>
      </c>
      <c r="O20" s="199"/>
      <c r="P20" s="200"/>
      <c r="Q20" s="15" t="s">
        <v>4</v>
      </c>
      <c r="R20" s="199"/>
      <c r="S20" s="200"/>
      <c r="T20" s="44"/>
      <c r="U20" s="71"/>
      <c r="V20" s="76" t="s">
        <v>36</v>
      </c>
      <c r="W20" s="74" t="s">
        <v>9</v>
      </c>
      <c r="X20" s="74" t="s">
        <v>10</v>
      </c>
      <c r="Y20" s="74" t="s">
        <v>38</v>
      </c>
      <c r="Z20" s="72" t="s">
        <v>39</v>
      </c>
      <c r="AA20" s="70"/>
      <c r="AB20" s="70"/>
    </row>
    <row r="21" spans="1:28" x14ac:dyDescent="0.25">
      <c r="A21" s="29"/>
      <c r="B21" s="14" t="s">
        <v>146</v>
      </c>
      <c r="C21" s="194" t="s">
        <v>10</v>
      </c>
      <c r="D21" s="195"/>
      <c r="E21" s="14" t="s">
        <v>146</v>
      </c>
      <c r="F21" s="194" t="s">
        <v>10</v>
      </c>
      <c r="G21" s="195"/>
      <c r="H21" s="30"/>
      <c r="I21" s="30"/>
      <c r="J21" s="30"/>
      <c r="K21" s="30"/>
      <c r="L21" s="30"/>
      <c r="M21" s="30"/>
      <c r="N21" s="14" t="s">
        <v>146</v>
      </c>
      <c r="O21" s="194" t="s">
        <v>10</v>
      </c>
      <c r="P21" s="195"/>
      <c r="Q21" s="14" t="s">
        <v>146</v>
      </c>
      <c r="R21" s="194" t="s">
        <v>10</v>
      </c>
      <c r="S21" s="195"/>
      <c r="T21" s="44"/>
      <c r="U21" s="71"/>
      <c r="V21" s="77"/>
      <c r="W21" s="74">
        <f>COUNTIF(B21:S21,"Vacant")</f>
        <v>0</v>
      </c>
      <c r="X21" s="74">
        <f>COUNTIF(B21:S21,"Occupied")</f>
        <v>4</v>
      </c>
      <c r="Y21" s="74">
        <f>COUNTIF(B21:S21,"BDE Trans")</f>
        <v>0</v>
      </c>
      <c r="Z21" s="72">
        <f>W21+X21+Y21</f>
        <v>4</v>
      </c>
      <c r="AA21" s="70"/>
      <c r="AB21" s="70"/>
    </row>
    <row r="22" spans="1:28" x14ac:dyDescent="0.25">
      <c r="A22" s="29"/>
      <c r="B22" s="15" t="s">
        <v>5</v>
      </c>
      <c r="C22" s="199"/>
      <c r="D22" s="200"/>
      <c r="E22" s="15" t="s">
        <v>5</v>
      </c>
      <c r="F22" s="199"/>
      <c r="G22" s="200"/>
      <c r="H22" s="30"/>
      <c r="I22" s="30"/>
      <c r="J22" s="30"/>
      <c r="K22" s="30"/>
      <c r="L22" s="30"/>
      <c r="M22" s="30"/>
      <c r="N22" s="15" t="s">
        <v>5</v>
      </c>
      <c r="O22" s="199"/>
      <c r="P22" s="200"/>
      <c r="Q22" s="15" t="s">
        <v>5</v>
      </c>
      <c r="R22" s="199"/>
      <c r="S22" s="200"/>
      <c r="T22" s="44"/>
      <c r="U22" s="71"/>
      <c r="V22" s="76" t="s">
        <v>37</v>
      </c>
      <c r="W22" s="74" t="s">
        <v>9</v>
      </c>
      <c r="X22" s="74" t="s">
        <v>10</v>
      </c>
      <c r="Y22" s="74" t="s">
        <v>38</v>
      </c>
      <c r="Z22" s="72" t="s">
        <v>39</v>
      </c>
      <c r="AA22" s="70"/>
      <c r="AB22" s="70"/>
    </row>
    <row r="23" spans="1:28" x14ac:dyDescent="0.25">
      <c r="A23" s="29"/>
      <c r="B23" s="14" t="s">
        <v>146</v>
      </c>
      <c r="C23" s="194" t="s">
        <v>10</v>
      </c>
      <c r="D23" s="195"/>
      <c r="E23" s="14" t="s">
        <v>146</v>
      </c>
      <c r="F23" s="194" t="s">
        <v>10</v>
      </c>
      <c r="G23" s="195"/>
      <c r="H23" s="30"/>
      <c r="I23" s="30"/>
      <c r="J23" s="30"/>
      <c r="K23" s="30"/>
      <c r="L23" s="30"/>
      <c r="M23" s="30"/>
      <c r="N23" s="14" t="s">
        <v>146</v>
      </c>
      <c r="O23" s="194" t="s">
        <v>10</v>
      </c>
      <c r="P23" s="195"/>
      <c r="Q23" s="14" t="s">
        <v>146</v>
      </c>
      <c r="R23" s="194" t="s">
        <v>10</v>
      </c>
      <c r="S23" s="195"/>
      <c r="T23" s="44"/>
      <c r="U23" s="71"/>
      <c r="V23" s="77"/>
      <c r="W23" s="74">
        <f>COUNTIF(B23:S23,"Vacant")</f>
        <v>0</v>
      </c>
      <c r="X23" s="74">
        <f>COUNTIF(C23:T23,"Occupied")</f>
        <v>4</v>
      </c>
      <c r="Y23" s="74">
        <f>COUNTIF(B23:S23,"BDE Trans")</f>
        <v>0</v>
      </c>
      <c r="Z23" s="72">
        <f>W23+X23+Y23</f>
        <v>4</v>
      </c>
      <c r="AA23" s="70"/>
      <c r="AB23" s="70"/>
    </row>
    <row r="24" spans="1:28" ht="15.75" thickBot="1" x14ac:dyDescent="0.3">
      <c r="A24" s="29"/>
      <c r="B24" s="22" t="s">
        <v>19</v>
      </c>
      <c r="C24" s="196"/>
      <c r="D24" s="197"/>
      <c r="E24" s="22" t="s">
        <v>19</v>
      </c>
      <c r="F24" s="196"/>
      <c r="G24" s="197"/>
      <c r="H24" s="30"/>
      <c r="I24" s="30"/>
      <c r="J24" s="30"/>
      <c r="K24" s="30"/>
      <c r="L24" s="30"/>
      <c r="M24" s="30"/>
      <c r="N24" s="22" t="s">
        <v>19</v>
      </c>
      <c r="O24" s="196"/>
      <c r="P24" s="197"/>
      <c r="Q24" s="22" t="s">
        <v>19</v>
      </c>
      <c r="R24" s="203"/>
      <c r="S24" s="204"/>
      <c r="T24" s="44"/>
      <c r="U24" s="71"/>
      <c r="V24" s="76"/>
      <c r="W24" s="77"/>
      <c r="X24" s="77"/>
      <c r="Y24" s="77"/>
      <c r="Z24" s="71"/>
      <c r="AA24" s="70"/>
      <c r="AB24" s="70"/>
    </row>
    <row r="25" spans="1:28" x14ac:dyDescent="0.25">
      <c r="A25" s="29"/>
      <c r="B25" s="201" t="s">
        <v>31</v>
      </c>
      <c r="C25" s="202"/>
      <c r="D25" s="26" t="s">
        <v>28</v>
      </c>
      <c r="E25" s="201" t="s">
        <v>34</v>
      </c>
      <c r="F25" s="202"/>
      <c r="G25" s="26" t="s">
        <v>28</v>
      </c>
      <c r="H25" s="30"/>
      <c r="I25" s="30"/>
      <c r="J25" s="30"/>
      <c r="K25" s="30"/>
      <c r="L25" s="30"/>
      <c r="M25" s="30"/>
      <c r="N25" s="201" t="s">
        <v>52</v>
      </c>
      <c r="O25" s="202"/>
      <c r="P25" s="26" t="s">
        <v>16</v>
      </c>
      <c r="Q25" s="201" t="s">
        <v>53</v>
      </c>
      <c r="R25" s="202"/>
      <c r="S25" s="26" t="s">
        <v>17</v>
      </c>
      <c r="T25" s="44"/>
      <c r="U25" s="71"/>
      <c r="V25" s="198" t="s">
        <v>29</v>
      </c>
      <c r="W25" s="198"/>
      <c r="X25" s="72" t="s">
        <v>46</v>
      </c>
      <c r="Y25" s="72" t="s">
        <v>47</v>
      </c>
      <c r="Z25" s="72" t="s">
        <v>48</v>
      </c>
      <c r="AA25" s="73" t="s">
        <v>16</v>
      </c>
      <c r="AB25" s="73" t="s">
        <v>17</v>
      </c>
    </row>
    <row r="26" spans="1:28" x14ac:dyDescent="0.25">
      <c r="A26" s="29"/>
      <c r="B26" s="11" t="s">
        <v>2</v>
      </c>
      <c r="C26" s="12" t="s">
        <v>3</v>
      </c>
      <c r="D26" s="13"/>
      <c r="E26" s="11" t="s">
        <v>2</v>
      </c>
      <c r="F26" s="12" t="s">
        <v>3</v>
      </c>
      <c r="G26" s="13"/>
      <c r="H26" s="30"/>
      <c r="I26" s="30"/>
      <c r="J26" s="30"/>
      <c r="K26" s="30"/>
      <c r="L26" s="30"/>
      <c r="M26" s="30"/>
      <c r="N26" s="11" t="s">
        <v>2</v>
      </c>
      <c r="O26" s="12" t="s">
        <v>3</v>
      </c>
      <c r="P26" s="13"/>
      <c r="Q26" s="11" t="s">
        <v>2</v>
      </c>
      <c r="R26" s="12" t="s">
        <v>3</v>
      </c>
      <c r="S26" s="13"/>
      <c r="T26" s="44"/>
      <c r="U26" s="71"/>
      <c r="V26" s="198"/>
      <c r="W26" s="198"/>
      <c r="X26" s="74">
        <f>COUNTIF(B26:S26,"Soldier")</f>
        <v>4</v>
      </c>
      <c r="Y26" s="74">
        <f>COUNTIF(B26:S26,"NCO")</f>
        <v>0</v>
      </c>
      <c r="Z26" s="72">
        <f>X26+Y26</f>
        <v>4</v>
      </c>
      <c r="AA26" s="75">
        <f>COUNTIF(B25:S25,"Male")</f>
        <v>1</v>
      </c>
      <c r="AB26" s="75">
        <f>COUNTIF(B25:S25,"Female")</f>
        <v>1</v>
      </c>
    </row>
    <row r="27" spans="1:28" x14ac:dyDescent="0.25">
      <c r="A27" s="29"/>
      <c r="B27" s="15" t="s">
        <v>4</v>
      </c>
      <c r="C27" s="199"/>
      <c r="D27" s="200"/>
      <c r="E27" s="15" t="s">
        <v>4</v>
      </c>
      <c r="F27" s="199"/>
      <c r="G27" s="200"/>
      <c r="H27" s="30"/>
      <c r="I27" s="30"/>
      <c r="J27" s="30"/>
      <c r="K27" s="30"/>
      <c r="L27" s="30"/>
      <c r="M27" s="30"/>
      <c r="N27" s="15" t="s">
        <v>4</v>
      </c>
      <c r="O27" s="199"/>
      <c r="P27" s="200"/>
      <c r="Q27" s="15" t="s">
        <v>4</v>
      </c>
      <c r="R27" s="199"/>
      <c r="S27" s="200"/>
      <c r="T27" s="44"/>
      <c r="U27" s="71"/>
      <c r="V27" s="76" t="s">
        <v>36</v>
      </c>
      <c r="W27" s="74" t="s">
        <v>9</v>
      </c>
      <c r="X27" s="74" t="s">
        <v>10</v>
      </c>
      <c r="Y27" s="74" t="s">
        <v>38</v>
      </c>
      <c r="Z27" s="72" t="s">
        <v>39</v>
      </c>
      <c r="AA27" s="70"/>
      <c r="AB27" s="70"/>
    </row>
    <row r="28" spans="1:28" x14ac:dyDescent="0.25">
      <c r="A28" s="29"/>
      <c r="B28" s="14" t="s">
        <v>146</v>
      </c>
      <c r="C28" s="194" t="s">
        <v>20</v>
      </c>
      <c r="D28" s="195"/>
      <c r="E28" s="14" t="s">
        <v>146</v>
      </c>
      <c r="F28" s="194" t="s">
        <v>20</v>
      </c>
      <c r="G28" s="195"/>
      <c r="H28" s="30"/>
      <c r="I28" s="30"/>
      <c r="J28" s="30"/>
      <c r="K28" s="30"/>
      <c r="L28" s="30"/>
      <c r="M28" s="30"/>
      <c r="N28" s="14" t="s">
        <v>146</v>
      </c>
      <c r="O28" s="194" t="s">
        <v>10</v>
      </c>
      <c r="P28" s="195"/>
      <c r="Q28" s="14" t="s">
        <v>146</v>
      </c>
      <c r="R28" s="194" t="s">
        <v>10</v>
      </c>
      <c r="S28" s="195"/>
      <c r="T28" s="44"/>
      <c r="U28" s="71"/>
      <c r="V28" s="77"/>
      <c r="W28" s="74">
        <f>COUNTIF(B28:S28,"Vacant")</f>
        <v>0</v>
      </c>
      <c r="X28" s="74">
        <f>COUNTIF(B28:S28,"Occupied")</f>
        <v>2</v>
      </c>
      <c r="Y28" s="74">
        <f>COUNTIF(B28:S28,"BDE Trans")</f>
        <v>2</v>
      </c>
      <c r="Z28" s="72">
        <f>W28+X28+Y28</f>
        <v>4</v>
      </c>
      <c r="AA28" s="70"/>
      <c r="AB28" s="70"/>
    </row>
    <row r="29" spans="1:28" x14ac:dyDescent="0.25">
      <c r="A29" s="29"/>
      <c r="B29" s="15" t="s">
        <v>5</v>
      </c>
      <c r="C29" s="199"/>
      <c r="D29" s="200"/>
      <c r="E29" s="15" t="s">
        <v>5</v>
      </c>
      <c r="F29" s="199"/>
      <c r="G29" s="200"/>
      <c r="H29" s="30"/>
      <c r="I29" s="30"/>
      <c r="J29" s="30"/>
      <c r="K29" s="30"/>
      <c r="L29" s="30"/>
      <c r="M29" s="30"/>
      <c r="N29" s="15" t="s">
        <v>5</v>
      </c>
      <c r="O29" s="199"/>
      <c r="P29" s="200"/>
      <c r="Q29" s="15" t="s">
        <v>5</v>
      </c>
      <c r="R29" s="199"/>
      <c r="S29" s="200"/>
      <c r="T29" s="44"/>
      <c r="U29" s="71"/>
      <c r="V29" s="76" t="s">
        <v>37</v>
      </c>
      <c r="W29" s="74" t="s">
        <v>9</v>
      </c>
      <c r="X29" s="74" t="s">
        <v>10</v>
      </c>
      <c r="Y29" s="74" t="s">
        <v>38</v>
      </c>
      <c r="Z29" s="72" t="s">
        <v>39</v>
      </c>
      <c r="AA29" s="70"/>
      <c r="AB29" s="70"/>
    </row>
    <row r="30" spans="1:28" x14ac:dyDescent="0.25">
      <c r="A30" s="29"/>
      <c r="B30" s="14" t="s">
        <v>146</v>
      </c>
      <c r="C30" s="194" t="s">
        <v>20</v>
      </c>
      <c r="D30" s="195"/>
      <c r="E30" s="14" t="s">
        <v>146</v>
      </c>
      <c r="F30" s="194" t="s">
        <v>20</v>
      </c>
      <c r="G30" s="195"/>
      <c r="H30" s="30"/>
      <c r="I30" s="30"/>
      <c r="J30" s="30"/>
      <c r="K30" s="30"/>
      <c r="L30" s="30"/>
      <c r="M30" s="30"/>
      <c r="N30" s="14" t="s">
        <v>146</v>
      </c>
      <c r="O30" s="194" t="s">
        <v>9</v>
      </c>
      <c r="P30" s="195"/>
      <c r="Q30" s="14" t="s">
        <v>146</v>
      </c>
      <c r="R30" s="194" t="s">
        <v>10</v>
      </c>
      <c r="S30" s="195"/>
      <c r="T30" s="44"/>
      <c r="U30" s="71"/>
      <c r="V30" s="77"/>
      <c r="W30" s="74">
        <f>COUNTIF(B30:S30,"Vacant")</f>
        <v>1</v>
      </c>
      <c r="X30" s="74">
        <f>COUNTIF(C30:T30,"Occupied")</f>
        <v>1</v>
      </c>
      <c r="Y30" s="74">
        <f>COUNTIF(B30:S30,"BDE Trans")</f>
        <v>2</v>
      </c>
      <c r="Z30" s="72">
        <f>W30+X30+Y30</f>
        <v>4</v>
      </c>
      <c r="AA30" s="70"/>
      <c r="AB30" s="70"/>
    </row>
    <row r="31" spans="1:28" ht="15.75" thickBot="1" x14ac:dyDescent="0.3">
      <c r="A31" s="29"/>
      <c r="B31" s="22" t="s">
        <v>19</v>
      </c>
      <c r="C31" s="205"/>
      <c r="D31" s="206"/>
      <c r="E31" s="22" t="s">
        <v>19</v>
      </c>
      <c r="F31" s="205"/>
      <c r="G31" s="206"/>
      <c r="H31" s="30"/>
      <c r="I31" s="30"/>
      <c r="J31" s="30"/>
      <c r="K31" s="30"/>
      <c r="L31" s="30"/>
      <c r="M31" s="30"/>
      <c r="N31" s="22" t="s">
        <v>19</v>
      </c>
      <c r="O31" s="196"/>
      <c r="P31" s="197"/>
      <c r="Q31" s="22" t="s">
        <v>19</v>
      </c>
      <c r="R31" s="203"/>
      <c r="S31" s="204"/>
      <c r="T31" s="44"/>
      <c r="U31" s="71"/>
      <c r="V31" s="77"/>
      <c r="W31" s="77"/>
      <c r="X31" s="77"/>
      <c r="Y31" s="77"/>
      <c r="Z31" s="71"/>
      <c r="AA31" s="70"/>
      <c r="AB31" s="70"/>
    </row>
    <row r="32" spans="1:28" x14ac:dyDescent="0.25">
      <c r="A32" s="29"/>
      <c r="B32" s="201" t="s">
        <v>32</v>
      </c>
      <c r="C32" s="202"/>
      <c r="D32" s="26" t="s">
        <v>28</v>
      </c>
      <c r="E32" s="201" t="s">
        <v>33</v>
      </c>
      <c r="F32" s="202"/>
      <c r="G32" s="26" t="s">
        <v>28</v>
      </c>
      <c r="H32" s="30"/>
      <c r="I32" s="30"/>
      <c r="J32" s="30"/>
      <c r="K32" s="30"/>
      <c r="L32" s="30"/>
      <c r="M32" s="30"/>
      <c r="N32" s="201" t="s">
        <v>54</v>
      </c>
      <c r="O32" s="202"/>
      <c r="P32" s="26" t="s">
        <v>16</v>
      </c>
      <c r="Q32" s="201" t="s">
        <v>55</v>
      </c>
      <c r="R32" s="202"/>
      <c r="S32" s="26" t="s">
        <v>18</v>
      </c>
      <c r="T32" s="44"/>
      <c r="U32" s="71"/>
      <c r="V32" s="198" t="s">
        <v>29</v>
      </c>
      <c r="W32" s="198"/>
      <c r="X32" s="72" t="s">
        <v>46</v>
      </c>
      <c r="Y32" s="72" t="s">
        <v>47</v>
      </c>
      <c r="Z32" s="72" t="s">
        <v>48</v>
      </c>
      <c r="AA32" s="73" t="s">
        <v>16</v>
      </c>
      <c r="AB32" s="73" t="s">
        <v>17</v>
      </c>
    </row>
    <row r="33" spans="1:30" x14ac:dyDescent="0.25">
      <c r="A33" s="29"/>
      <c r="B33" s="11" t="s">
        <v>2</v>
      </c>
      <c r="C33" s="12" t="s">
        <v>3</v>
      </c>
      <c r="D33" s="13"/>
      <c r="E33" s="11" t="s">
        <v>2</v>
      </c>
      <c r="F33" s="12" t="s">
        <v>3</v>
      </c>
      <c r="G33" s="13"/>
      <c r="H33" s="30"/>
      <c r="I33" s="30"/>
      <c r="J33" s="30"/>
      <c r="K33" s="30"/>
      <c r="L33" s="30"/>
      <c r="M33" s="30"/>
      <c r="N33" s="11" t="s">
        <v>2</v>
      </c>
      <c r="O33" s="12" t="s">
        <v>7</v>
      </c>
      <c r="P33" s="13"/>
      <c r="Q33" s="11" t="s">
        <v>2</v>
      </c>
      <c r="R33" s="12"/>
      <c r="S33" s="13"/>
      <c r="T33" s="44"/>
      <c r="U33" s="71"/>
      <c r="V33" s="198"/>
      <c r="W33" s="198"/>
      <c r="X33" s="74">
        <f>COUNTIF(B33:S33,"Soldier")</f>
        <v>2</v>
      </c>
      <c r="Y33" s="74">
        <f>COUNTIF(B33:S33,"NCO")</f>
        <v>1</v>
      </c>
      <c r="Z33" s="72">
        <f>X33+Y33</f>
        <v>3</v>
      </c>
      <c r="AA33" s="75">
        <f>COUNTIF(B32:S32,"Male")</f>
        <v>1</v>
      </c>
      <c r="AB33" s="75">
        <f>COUNTIF(B32:S32,"Female")</f>
        <v>0</v>
      </c>
    </row>
    <row r="34" spans="1:30" ht="15.75" thickBot="1" x14ac:dyDescent="0.3">
      <c r="A34" s="29"/>
      <c r="B34" s="15" t="s">
        <v>4</v>
      </c>
      <c r="C34" s="199"/>
      <c r="D34" s="200"/>
      <c r="E34" s="15" t="s">
        <v>4</v>
      </c>
      <c r="F34" s="199"/>
      <c r="G34" s="200"/>
      <c r="H34" s="30"/>
      <c r="I34" s="30"/>
      <c r="J34" s="30"/>
      <c r="K34" s="30"/>
      <c r="L34" s="30"/>
      <c r="M34" s="30"/>
      <c r="N34" s="15" t="s">
        <v>4</v>
      </c>
      <c r="O34" s="199"/>
      <c r="P34" s="200"/>
      <c r="Q34" s="15" t="s">
        <v>4</v>
      </c>
      <c r="R34" s="199"/>
      <c r="S34" s="200"/>
      <c r="T34" s="44"/>
      <c r="U34" s="71"/>
      <c r="V34" s="76" t="s">
        <v>36</v>
      </c>
      <c r="W34" s="74" t="s">
        <v>9</v>
      </c>
      <c r="X34" s="74" t="s">
        <v>10</v>
      </c>
      <c r="Y34" s="74" t="s">
        <v>38</v>
      </c>
      <c r="Z34" s="72" t="s">
        <v>39</v>
      </c>
      <c r="AA34" s="70"/>
      <c r="AB34" s="70"/>
    </row>
    <row r="35" spans="1:30" x14ac:dyDescent="0.25">
      <c r="A35" s="29"/>
      <c r="B35" s="14" t="s">
        <v>146</v>
      </c>
      <c r="C35" s="194" t="s">
        <v>20</v>
      </c>
      <c r="D35" s="195"/>
      <c r="E35" s="14" t="s">
        <v>146</v>
      </c>
      <c r="F35" s="194" t="s">
        <v>20</v>
      </c>
      <c r="G35" s="195"/>
      <c r="H35" s="30"/>
      <c r="I35" s="21" t="s">
        <v>21</v>
      </c>
      <c r="J35" s="19"/>
      <c r="K35" s="19"/>
      <c r="L35" s="20"/>
      <c r="M35" s="30"/>
      <c r="N35" s="14" t="s">
        <v>146</v>
      </c>
      <c r="O35" s="194" t="s">
        <v>10</v>
      </c>
      <c r="P35" s="195"/>
      <c r="Q35" s="14" t="s">
        <v>146</v>
      </c>
      <c r="R35" s="194" t="s">
        <v>10</v>
      </c>
      <c r="S35" s="195"/>
      <c r="T35" s="44"/>
      <c r="U35" s="71"/>
      <c r="V35" s="77"/>
      <c r="W35" s="74">
        <f>COUNTIF(B35:S35,"Vacant")</f>
        <v>0</v>
      </c>
      <c r="X35" s="74">
        <f>COUNTIF(B35:S35,"Occupied")</f>
        <v>2</v>
      </c>
      <c r="Y35" s="74">
        <f>COUNTIF(B35:S35,"BDE Trans")</f>
        <v>2</v>
      </c>
      <c r="Z35" s="72">
        <f>W35+X35+Y35</f>
        <v>4</v>
      </c>
      <c r="AA35" s="70"/>
      <c r="AB35" s="70"/>
    </row>
    <row r="36" spans="1:30" x14ac:dyDescent="0.25">
      <c r="A36" s="29"/>
      <c r="B36" s="15" t="s">
        <v>5</v>
      </c>
      <c r="C36" s="199"/>
      <c r="D36" s="200"/>
      <c r="E36" s="15" t="s">
        <v>5</v>
      </c>
      <c r="F36" s="199"/>
      <c r="G36" s="200"/>
      <c r="H36" s="30"/>
      <c r="I36" s="17"/>
      <c r="J36" s="207" t="s">
        <v>195</v>
      </c>
      <c r="K36" s="207"/>
      <c r="L36" s="208"/>
      <c r="M36" s="30"/>
      <c r="N36" s="15" t="s">
        <v>5</v>
      </c>
      <c r="O36" s="199"/>
      <c r="P36" s="200"/>
      <c r="Q36" s="15" t="s">
        <v>5</v>
      </c>
      <c r="R36" s="199"/>
      <c r="S36" s="200"/>
      <c r="T36" s="44"/>
      <c r="U36" s="71"/>
      <c r="V36" s="76" t="s">
        <v>37</v>
      </c>
      <c r="W36" s="74" t="s">
        <v>9</v>
      </c>
      <c r="X36" s="74" t="s">
        <v>10</v>
      </c>
      <c r="Y36" s="74" t="s">
        <v>38</v>
      </c>
      <c r="Z36" s="72" t="s">
        <v>39</v>
      </c>
      <c r="AA36" s="70"/>
      <c r="AB36" s="70"/>
    </row>
    <row r="37" spans="1:30" x14ac:dyDescent="0.25">
      <c r="A37" s="29"/>
      <c r="B37" s="14" t="s">
        <v>146</v>
      </c>
      <c r="C37" s="194" t="s">
        <v>20</v>
      </c>
      <c r="D37" s="195"/>
      <c r="E37" s="14" t="s">
        <v>146</v>
      </c>
      <c r="F37" s="194" t="s">
        <v>20</v>
      </c>
      <c r="G37" s="195"/>
      <c r="H37" s="30"/>
      <c r="I37" s="17"/>
      <c r="J37" s="209" t="s">
        <v>196</v>
      </c>
      <c r="K37" s="209"/>
      <c r="L37" s="210"/>
      <c r="M37" s="30"/>
      <c r="N37" s="14" t="s">
        <v>146</v>
      </c>
      <c r="O37" s="194" t="s">
        <v>10</v>
      </c>
      <c r="P37" s="195"/>
      <c r="Q37" s="14" t="s">
        <v>146</v>
      </c>
      <c r="R37" s="194" t="s">
        <v>10</v>
      </c>
      <c r="S37" s="195"/>
      <c r="T37" s="44"/>
      <c r="U37" s="71"/>
      <c r="V37" s="77"/>
      <c r="W37" s="74">
        <f>COUNTIF(B37:S37,"Vacant")</f>
        <v>0</v>
      </c>
      <c r="X37" s="74">
        <f>COUNTIF(C37:T37,"Occupied")</f>
        <v>2</v>
      </c>
      <c r="Y37" s="74">
        <f>COUNTIF(B37:S37,"BDE Trans")</f>
        <v>2</v>
      </c>
      <c r="Z37" s="72">
        <f>W37+X37+Y37</f>
        <v>4</v>
      </c>
      <c r="AA37" s="70"/>
      <c r="AB37" s="70"/>
    </row>
    <row r="38" spans="1:30" ht="15.75" thickBot="1" x14ac:dyDescent="0.3">
      <c r="A38" s="29"/>
      <c r="B38" s="22" t="s">
        <v>19</v>
      </c>
      <c r="C38" s="205"/>
      <c r="D38" s="206"/>
      <c r="E38" s="22" t="s">
        <v>19</v>
      </c>
      <c r="F38" s="205"/>
      <c r="G38" s="206"/>
      <c r="H38" s="30"/>
      <c r="I38" s="18"/>
      <c r="J38" s="192" t="s">
        <v>197</v>
      </c>
      <c r="K38" s="192"/>
      <c r="L38" s="193"/>
      <c r="M38" s="30"/>
      <c r="N38" s="22"/>
      <c r="O38" s="196" t="s">
        <v>22</v>
      </c>
      <c r="P38" s="197"/>
      <c r="Q38" s="22" t="s">
        <v>19</v>
      </c>
      <c r="R38" s="196"/>
      <c r="S38" s="197"/>
      <c r="T38" s="44"/>
      <c r="U38" s="71"/>
      <c r="V38" s="71"/>
      <c r="W38" s="71"/>
      <c r="X38" s="71"/>
      <c r="Y38" s="71"/>
      <c r="Z38" s="71"/>
      <c r="AA38" s="70"/>
      <c r="AB38" s="70"/>
    </row>
    <row r="39" spans="1:30" x14ac:dyDescent="0.25">
      <c r="A39" s="29"/>
      <c r="B39" s="30"/>
      <c r="C39" s="30"/>
      <c r="D39" s="31"/>
      <c r="E39" s="30"/>
      <c r="F39" s="30"/>
      <c r="G39" s="30"/>
      <c r="H39" s="30"/>
      <c r="I39" s="30"/>
      <c r="J39" s="30"/>
      <c r="K39" s="30"/>
      <c r="L39" s="30"/>
      <c r="M39" s="30"/>
      <c r="N39" s="30"/>
      <c r="O39" s="30"/>
      <c r="P39" s="30"/>
      <c r="Q39" s="30"/>
      <c r="R39" s="30"/>
      <c r="S39" s="30"/>
      <c r="T39" s="44"/>
      <c r="U39" s="71"/>
      <c r="V39" s="71"/>
      <c r="W39" s="72" t="s">
        <v>9</v>
      </c>
      <c r="X39" s="72" t="s">
        <v>10</v>
      </c>
      <c r="Y39" s="72" t="s">
        <v>38</v>
      </c>
      <c r="Z39" s="72" t="s">
        <v>39</v>
      </c>
      <c r="AA39" s="72" t="s">
        <v>46</v>
      </c>
      <c r="AB39" s="72" t="s">
        <v>57</v>
      </c>
      <c r="AC39" s="73" t="s">
        <v>16</v>
      </c>
      <c r="AD39" s="73" t="s">
        <v>17</v>
      </c>
    </row>
    <row r="40" spans="1:30" x14ac:dyDescent="0.25">
      <c r="A40" s="29"/>
      <c r="B40" s="30"/>
      <c r="C40" s="30"/>
      <c r="D40" s="31"/>
      <c r="E40" s="30"/>
      <c r="F40" s="30"/>
      <c r="G40" s="30"/>
      <c r="H40" s="30"/>
      <c r="I40" s="30"/>
      <c r="J40" s="33"/>
      <c r="K40" s="30"/>
      <c r="L40" s="30"/>
      <c r="M40" s="30"/>
      <c r="N40" s="30"/>
      <c r="O40" s="30"/>
      <c r="P40" s="30"/>
      <c r="Q40" s="30"/>
      <c r="R40" s="30"/>
      <c r="S40" s="30"/>
      <c r="T40" s="44"/>
      <c r="U40" s="191" t="s">
        <v>56</v>
      </c>
      <c r="V40" s="191"/>
      <c r="W40" s="72">
        <f>W37+W35+W30+W28+W23+W21+W15+W13+W8+W6</f>
        <v>5</v>
      </c>
      <c r="X40" s="72">
        <f>X37+X35+X30+X28+X23+X21+X15+X13+X8+X6</f>
        <v>35</v>
      </c>
      <c r="Y40" s="72">
        <f>Y37+Y35+Y30+Y28+Y23+Y21+Y15+Y13+Y8+Y6</f>
        <v>8</v>
      </c>
      <c r="Z40" s="72">
        <f>W40+X40+Y40</f>
        <v>48</v>
      </c>
      <c r="AA40" s="73">
        <f>X33+X26+X19+X11+X4</f>
        <v>16</v>
      </c>
      <c r="AB40" s="73">
        <f>Y33+Y26+Y19+Y11+Y4</f>
        <v>7</v>
      </c>
      <c r="AC40" s="79">
        <f>AA4+AA11+AA19+AA26+AA33</f>
        <v>14</v>
      </c>
      <c r="AD40" s="80">
        <f>AB4+AB11+AB19+AB26+AB33</f>
        <v>4</v>
      </c>
    </row>
    <row r="41" spans="1:30" x14ac:dyDescent="0.25">
      <c r="A41" s="29"/>
      <c r="B41" s="30"/>
      <c r="C41" s="30"/>
      <c r="D41" s="31"/>
      <c r="E41" s="30"/>
      <c r="F41" s="30"/>
      <c r="G41" s="30"/>
      <c r="H41" s="30"/>
      <c r="I41" s="30"/>
      <c r="J41" s="33"/>
      <c r="K41" s="30"/>
      <c r="L41" s="30"/>
      <c r="M41" s="30"/>
      <c r="N41" s="30"/>
      <c r="O41" s="30"/>
      <c r="P41" s="30"/>
      <c r="Q41" s="30"/>
      <c r="R41" s="30"/>
      <c r="S41" s="30"/>
      <c r="T41" s="45"/>
      <c r="U41" s="81"/>
      <c r="V41" s="81"/>
      <c r="W41" s="72"/>
      <c r="X41" s="71"/>
      <c r="Y41" s="71"/>
      <c r="Z41" s="71"/>
      <c r="AA41" s="70"/>
      <c r="AB41" s="70"/>
    </row>
    <row r="42" spans="1:30" ht="21" x14ac:dyDescent="0.25">
      <c r="A42" s="29"/>
      <c r="B42" s="30"/>
      <c r="C42" s="30"/>
      <c r="D42" s="215" t="s">
        <v>144</v>
      </c>
      <c r="E42" s="215"/>
      <c r="F42" s="215"/>
      <c r="G42" s="215"/>
      <c r="H42" s="215"/>
      <c r="I42" s="34">
        <f>X40/Z40</f>
        <v>0.72916666666666663</v>
      </c>
      <c r="J42" s="35"/>
      <c r="K42" s="30"/>
      <c r="L42" s="30"/>
      <c r="M42" s="30"/>
      <c r="N42" s="30"/>
      <c r="O42" s="30"/>
      <c r="P42" s="30"/>
      <c r="Q42" s="30"/>
      <c r="R42" s="30"/>
      <c r="S42" s="30"/>
      <c r="T42" s="45"/>
      <c r="U42" s="81"/>
      <c r="V42" s="81"/>
      <c r="W42" s="72"/>
      <c r="X42" s="71"/>
      <c r="Y42" s="71"/>
      <c r="Z42" s="71"/>
      <c r="AA42" s="70"/>
      <c r="AB42" s="70"/>
    </row>
    <row r="43" spans="1:30" ht="21" x14ac:dyDescent="0.25">
      <c r="A43" s="29"/>
      <c r="B43" s="30"/>
      <c r="C43" s="30"/>
      <c r="D43" s="215" t="s">
        <v>145</v>
      </c>
      <c r="E43" s="215"/>
      <c r="F43" s="215"/>
      <c r="G43" s="215"/>
      <c r="H43" s="215"/>
      <c r="I43" s="34">
        <f>W40/Z40</f>
        <v>0.10416666666666667</v>
      </c>
      <c r="J43" s="30"/>
      <c r="K43" s="30"/>
      <c r="L43" s="30"/>
      <c r="M43" s="30"/>
      <c r="N43" s="30"/>
      <c r="O43" s="30"/>
      <c r="P43" s="30"/>
      <c r="Q43" s="30"/>
      <c r="R43" s="30"/>
      <c r="S43" s="30"/>
      <c r="T43" s="44"/>
      <c r="U43" s="81"/>
      <c r="V43" s="81"/>
      <c r="W43" s="72"/>
      <c r="X43" s="82"/>
      <c r="Y43" s="82"/>
      <c r="Z43" s="82"/>
    </row>
    <row r="44" spans="1:30" ht="15.75" thickBot="1" x14ac:dyDescent="0.3">
      <c r="A44" s="37"/>
      <c r="B44" s="36"/>
      <c r="C44" s="36"/>
      <c r="D44" s="38"/>
      <c r="E44" s="36"/>
      <c r="F44" s="36"/>
      <c r="G44" s="36"/>
      <c r="H44" s="36"/>
      <c r="I44" s="36"/>
      <c r="J44" s="36"/>
      <c r="K44" s="36"/>
      <c r="L44" s="36"/>
      <c r="M44" s="36"/>
      <c r="N44" s="36"/>
      <c r="O44" s="36"/>
      <c r="P44" s="36"/>
      <c r="Q44" s="36"/>
      <c r="R44" s="36"/>
      <c r="S44" s="36"/>
      <c r="T44" s="46"/>
      <c r="U44" s="82"/>
      <c r="V44" s="82"/>
      <c r="W44" s="82"/>
      <c r="X44" s="82"/>
      <c r="Y44" s="82"/>
      <c r="Z44" s="82"/>
    </row>
  </sheetData>
  <sheetProtection formatCells="0" selectLockedCells="1"/>
  <mergeCells count="161">
    <mergeCell ref="D43:H43"/>
    <mergeCell ref="C13:D13"/>
    <mergeCell ref="C14:D14"/>
    <mergeCell ref="E10:F10"/>
    <mergeCell ref="F12:G12"/>
    <mergeCell ref="F13:G13"/>
    <mergeCell ref="F14:G14"/>
    <mergeCell ref="H3:I3"/>
    <mergeCell ref="I5:J5"/>
    <mergeCell ref="I7:J7"/>
    <mergeCell ref="I9:J9"/>
    <mergeCell ref="B10:C10"/>
    <mergeCell ref="C12:D12"/>
    <mergeCell ref="H10:I10"/>
    <mergeCell ref="I12:J12"/>
    <mergeCell ref="B3:C3"/>
    <mergeCell ref="C5:D5"/>
    <mergeCell ref="C7:D7"/>
    <mergeCell ref="C9:D9"/>
    <mergeCell ref="E3:F3"/>
    <mergeCell ref="F5:G5"/>
    <mergeCell ref="F7:G7"/>
    <mergeCell ref="F9:G9"/>
    <mergeCell ref="B18:C18"/>
    <mergeCell ref="K3:L3"/>
    <mergeCell ref="L5:M5"/>
    <mergeCell ref="L7:M7"/>
    <mergeCell ref="L9:M9"/>
    <mergeCell ref="K10:L10"/>
    <mergeCell ref="L12:M12"/>
    <mergeCell ref="L13:M13"/>
    <mergeCell ref="L14:M14"/>
    <mergeCell ref="D42:H42"/>
    <mergeCell ref="C20:D20"/>
    <mergeCell ref="C21:D21"/>
    <mergeCell ref="C22:D22"/>
    <mergeCell ref="B25:C25"/>
    <mergeCell ref="C27:D27"/>
    <mergeCell ref="C23:D23"/>
    <mergeCell ref="F27:G27"/>
    <mergeCell ref="C28:D28"/>
    <mergeCell ref="C29:D29"/>
    <mergeCell ref="C34:D34"/>
    <mergeCell ref="C35:D35"/>
    <mergeCell ref="C30:D30"/>
    <mergeCell ref="C37:D37"/>
    <mergeCell ref="C38:D38"/>
    <mergeCell ref="E32:F32"/>
    <mergeCell ref="N3:O3"/>
    <mergeCell ref="O5:P5"/>
    <mergeCell ref="O7:P7"/>
    <mergeCell ref="O9:P9"/>
    <mergeCell ref="Q3:R3"/>
    <mergeCell ref="R5:S5"/>
    <mergeCell ref="R7:S7"/>
    <mergeCell ref="R9:S9"/>
    <mergeCell ref="O6:P6"/>
    <mergeCell ref="O8:P8"/>
    <mergeCell ref="Q10:R10"/>
    <mergeCell ref="R12:S12"/>
    <mergeCell ref="R13:S13"/>
    <mergeCell ref="R14:S14"/>
    <mergeCell ref="I13:J13"/>
    <mergeCell ref="I14:J14"/>
    <mergeCell ref="F21:G21"/>
    <mergeCell ref="F22:G22"/>
    <mergeCell ref="E25:F25"/>
    <mergeCell ref="F23:G23"/>
    <mergeCell ref="E18:F18"/>
    <mergeCell ref="F20:G20"/>
    <mergeCell ref="V3:W3"/>
    <mergeCell ref="L16:M16"/>
    <mergeCell ref="O16:P16"/>
    <mergeCell ref="R16:S16"/>
    <mergeCell ref="V10:W10"/>
    <mergeCell ref="V11:W11"/>
    <mergeCell ref="V4:W4"/>
    <mergeCell ref="F6:G6"/>
    <mergeCell ref="F8:G8"/>
    <mergeCell ref="I6:J6"/>
    <mergeCell ref="I8:J8"/>
    <mergeCell ref="F16:G16"/>
    <mergeCell ref="I16:J16"/>
    <mergeCell ref="L6:M6"/>
    <mergeCell ref="L8:M8"/>
    <mergeCell ref="F15:G15"/>
    <mergeCell ref="I15:J15"/>
    <mergeCell ref="L15:M15"/>
    <mergeCell ref="O15:P15"/>
    <mergeCell ref="R15:S15"/>
    <mergeCell ref="N10:O10"/>
    <mergeCell ref="O12:P12"/>
    <mergeCell ref="O13:P13"/>
    <mergeCell ref="O14:P14"/>
    <mergeCell ref="D1:Q1"/>
    <mergeCell ref="C24:D24"/>
    <mergeCell ref="F24:G24"/>
    <mergeCell ref="C31:D31"/>
    <mergeCell ref="F31:G31"/>
    <mergeCell ref="B32:C32"/>
    <mergeCell ref="Q32:R32"/>
    <mergeCell ref="R6:S6"/>
    <mergeCell ref="R8:S8"/>
    <mergeCell ref="C16:D16"/>
    <mergeCell ref="C6:D6"/>
    <mergeCell ref="C8:D8"/>
    <mergeCell ref="O23:P23"/>
    <mergeCell ref="R23:S23"/>
    <mergeCell ref="O30:P30"/>
    <mergeCell ref="R30:S30"/>
    <mergeCell ref="C15:D15"/>
    <mergeCell ref="R28:S28"/>
    <mergeCell ref="R29:S29"/>
    <mergeCell ref="R31:S31"/>
    <mergeCell ref="Q18:R18"/>
    <mergeCell ref="R20:S20"/>
    <mergeCell ref="R21:S21"/>
    <mergeCell ref="R22:S22"/>
    <mergeCell ref="F37:G37"/>
    <mergeCell ref="F38:G38"/>
    <mergeCell ref="O24:P24"/>
    <mergeCell ref="O31:P31"/>
    <mergeCell ref="N32:O32"/>
    <mergeCell ref="O37:P37"/>
    <mergeCell ref="O38:P38"/>
    <mergeCell ref="J36:L36"/>
    <mergeCell ref="J37:L37"/>
    <mergeCell ref="C36:D36"/>
    <mergeCell ref="F36:G36"/>
    <mergeCell ref="O36:P36"/>
    <mergeCell ref="O28:P28"/>
    <mergeCell ref="O29:P29"/>
    <mergeCell ref="O34:P34"/>
    <mergeCell ref="O35:P35"/>
    <mergeCell ref="N25:O25"/>
    <mergeCell ref="O27:P27"/>
    <mergeCell ref="F28:G28"/>
    <mergeCell ref="F29:G29"/>
    <mergeCell ref="F34:G34"/>
    <mergeCell ref="F35:G35"/>
    <mergeCell ref="F30:G30"/>
    <mergeCell ref="U40:V40"/>
    <mergeCell ref="J38:L38"/>
    <mergeCell ref="R37:S37"/>
    <mergeCell ref="R38:S38"/>
    <mergeCell ref="V18:W18"/>
    <mergeCell ref="V19:W19"/>
    <mergeCell ref="V25:W25"/>
    <mergeCell ref="V26:W26"/>
    <mergeCell ref="V32:W32"/>
    <mergeCell ref="V33:W33"/>
    <mergeCell ref="R36:S36"/>
    <mergeCell ref="R34:S34"/>
    <mergeCell ref="R35:S35"/>
    <mergeCell ref="Q25:R25"/>
    <mergeCell ref="R27:S27"/>
    <mergeCell ref="R24:S24"/>
    <mergeCell ref="N18:O18"/>
    <mergeCell ref="O20:P20"/>
    <mergeCell ref="O21:P21"/>
    <mergeCell ref="O22:P22"/>
  </mergeCells>
  <conditionalFormatting sqref="C6:D6">
    <cfRule type="cellIs" dxfId="302" priority="43" operator="equal">
      <formula>"Vacant"</formula>
    </cfRule>
  </conditionalFormatting>
  <conditionalFormatting sqref="C6:D6 C8:D8 F6:G6 F8:G8 I8:J8 I6:J6 L6:M6 L8:M8 O6:P6 O8:P8 R8:S8 R6:S6 C13:D13 C15:D15 F15:G15 F13:G13 I13:J13 I15:J15 L13:M13 L15:M15 O13:P13 O15:P15 R13:S13 R15:S15">
    <cfRule type="cellIs" dxfId="301" priority="40" operator="equal">
      <formula>"BDE Trans"</formula>
    </cfRule>
    <cfRule type="cellIs" dxfId="300" priority="41" operator="equal">
      <formula>"Occupied"</formula>
    </cfRule>
    <cfRule type="cellIs" dxfId="299" priority="42" operator="equal">
      <formula>"Vacant"</formula>
    </cfRule>
  </conditionalFormatting>
  <conditionalFormatting sqref="C21:D21 C23:D23">
    <cfRule type="cellIs" dxfId="298" priority="37" operator="equal">
      <formula>"BDE Trans"</formula>
    </cfRule>
    <cfRule type="cellIs" dxfId="297" priority="38" operator="equal">
      <formula>"Occupied"</formula>
    </cfRule>
    <cfRule type="cellIs" dxfId="296" priority="39" operator="equal">
      <formula>"Vacant"</formula>
    </cfRule>
  </conditionalFormatting>
  <conditionalFormatting sqref="F21:G21 F23:G23">
    <cfRule type="cellIs" dxfId="295" priority="34" operator="equal">
      <formula>"BDE Trans"</formula>
    </cfRule>
    <cfRule type="cellIs" dxfId="294" priority="35" operator="equal">
      <formula>"Occupied"</formula>
    </cfRule>
    <cfRule type="cellIs" dxfId="293" priority="36" operator="equal">
      <formula>"Vacant"</formula>
    </cfRule>
  </conditionalFormatting>
  <conditionalFormatting sqref="C28:D28 C30:D30">
    <cfRule type="cellIs" dxfId="292" priority="31" operator="equal">
      <formula>"BDE Trans"</formula>
    </cfRule>
    <cfRule type="cellIs" dxfId="291" priority="32" operator="equal">
      <formula>"Occupied"</formula>
    </cfRule>
    <cfRule type="cellIs" dxfId="290" priority="33" operator="equal">
      <formula>"Vacant"</formula>
    </cfRule>
  </conditionalFormatting>
  <conditionalFormatting sqref="F28:G28 F30:G30">
    <cfRule type="cellIs" dxfId="289" priority="28" operator="equal">
      <formula>"BDE Trans"</formula>
    </cfRule>
    <cfRule type="cellIs" dxfId="288" priority="29" operator="equal">
      <formula>"Occupied"</formula>
    </cfRule>
    <cfRule type="cellIs" dxfId="287" priority="30" operator="equal">
      <formula>"Vacant"</formula>
    </cfRule>
  </conditionalFormatting>
  <conditionalFormatting sqref="C35:D35 C37:D37">
    <cfRule type="cellIs" dxfId="286" priority="25" operator="equal">
      <formula>"BDE Trans"</formula>
    </cfRule>
    <cfRule type="cellIs" dxfId="285" priority="26" operator="equal">
      <formula>"Occupied"</formula>
    </cfRule>
    <cfRule type="cellIs" dxfId="284" priority="27" operator="equal">
      <formula>"Vacant"</formula>
    </cfRule>
  </conditionalFormatting>
  <conditionalFormatting sqref="F35:G35 F37:G37">
    <cfRule type="cellIs" dxfId="283" priority="22" operator="equal">
      <formula>"BDE Trans"</formula>
    </cfRule>
    <cfRule type="cellIs" dxfId="282" priority="23" operator="equal">
      <formula>"Occupied"</formula>
    </cfRule>
    <cfRule type="cellIs" dxfId="281" priority="24" operator="equal">
      <formula>"Vacant"</formula>
    </cfRule>
  </conditionalFormatting>
  <conditionalFormatting sqref="O21:P21 O23:P23">
    <cfRule type="cellIs" dxfId="280" priority="19" operator="equal">
      <formula>"BDE Trans"</formula>
    </cfRule>
    <cfRule type="cellIs" dxfId="279" priority="20" operator="equal">
      <formula>"Occupied"</formula>
    </cfRule>
    <cfRule type="cellIs" dxfId="278" priority="21" operator="equal">
      <formula>"Vacant"</formula>
    </cfRule>
  </conditionalFormatting>
  <conditionalFormatting sqref="R23:S23">
    <cfRule type="cellIs" dxfId="277" priority="16" operator="equal">
      <formula>"BDE Trans"</formula>
    </cfRule>
    <cfRule type="cellIs" dxfId="276" priority="17" operator="equal">
      <formula>"Occupied"</formula>
    </cfRule>
    <cfRule type="cellIs" dxfId="275" priority="18" operator="equal">
      <formula>"Vacant"</formula>
    </cfRule>
  </conditionalFormatting>
  <conditionalFormatting sqref="O28:P28 O30:P30">
    <cfRule type="cellIs" dxfId="274" priority="13" operator="equal">
      <formula>"BDE Trans"</formula>
    </cfRule>
    <cfRule type="cellIs" dxfId="273" priority="14" operator="equal">
      <formula>"Occupied"</formula>
    </cfRule>
    <cfRule type="cellIs" dxfId="272" priority="15" operator="equal">
      <formula>"Vacant"</formula>
    </cfRule>
  </conditionalFormatting>
  <conditionalFormatting sqref="O35:P35 O37:P37">
    <cfRule type="cellIs" dxfId="271" priority="10" operator="equal">
      <formula>"BDE Trans"</formula>
    </cfRule>
    <cfRule type="cellIs" dxfId="270" priority="11" operator="equal">
      <formula>"Occupied"</formula>
    </cfRule>
    <cfRule type="cellIs" dxfId="269" priority="12" operator="equal">
      <formula>"Vacant"</formula>
    </cfRule>
  </conditionalFormatting>
  <conditionalFormatting sqref="R28:S28 R30:S30">
    <cfRule type="cellIs" dxfId="268" priority="7" operator="equal">
      <formula>"BDE Trans"</formula>
    </cfRule>
    <cfRule type="cellIs" dxfId="267" priority="8" operator="equal">
      <formula>"Occupied"</formula>
    </cfRule>
    <cfRule type="cellIs" dxfId="266" priority="9" operator="equal">
      <formula>"Vacant"</formula>
    </cfRule>
  </conditionalFormatting>
  <conditionalFormatting sqref="R35:S35 R37:S37">
    <cfRule type="cellIs" dxfId="265" priority="4" operator="equal">
      <formula>"BDE Trans"</formula>
    </cfRule>
    <cfRule type="cellIs" dxfId="264" priority="5" operator="equal">
      <formula>"Occupied"</formula>
    </cfRule>
    <cfRule type="cellIs" dxfId="263" priority="6" operator="equal">
      <formula>"Vacant"</formula>
    </cfRule>
  </conditionalFormatting>
  <conditionalFormatting sqref="R21:S21">
    <cfRule type="cellIs" dxfId="262" priority="1" operator="equal">
      <formula>"BDE Trans"</formula>
    </cfRule>
    <cfRule type="cellIs" dxfId="261" priority="2" operator="equal">
      <formula>"Occupied"</formula>
    </cfRule>
    <cfRule type="cellIs" dxfId="260" priority="3" operator="equal">
      <formula>"Vacant"</formula>
    </cfRule>
  </conditionalFormatting>
  <pageMargins left="0.7" right="0.7" top="0.75" bottom="0.75" header="0.3" footer="0.3"/>
  <pageSetup scale="57"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Down'!$H$3:$H$11</xm:f>
          </x14:formula1>
          <xm:sqref>D3 D32 P25 P3 J3 D10 G3 J10 M3 G10 S3 M10 P10 D18 G32 S10 S18 G18 D25 P18 P32 G25 S25 S32</xm:sqref>
        </x14:dataValidation>
        <x14:dataValidation type="list" allowBlank="1" showInputMessage="1" showErrorMessage="1" xr:uid="{00000000-0002-0000-0100-000001000000}">
          <x14:formula1>
            <xm:f>'Drop Down'!$B$3:$B$10</xm:f>
          </x14:formula1>
          <xm:sqref>C4 O26 R26 O4 I4 C11 F4 I11 L4 F11 R4 L11 O11 C19 C26 R11 F19 F26 C33 O19 O33 F33 R19 R33</xm:sqref>
        </x14:dataValidation>
        <x14:dataValidation type="list" allowBlank="1" showInputMessage="1" showErrorMessage="1" xr:uid="{00000000-0002-0000-0100-000002000000}">
          <x14:formula1>
            <xm:f>'Drop Down'!$D$3:$D$10</xm:f>
          </x14:formula1>
          <xm:sqref>I8:J8 C15:D15 F15:G15 R6:S6 L13:M13 O13:P13 R13:S13 C21:D21 F21:G21 C30:D30 F30:G30 C37:D37 F37:G37 O23:P23 R21:S21 O35:P35 O28:P28 R28:S28 C6:D6 C8:D8 F6:G6 F8:G8 I6:J6 C13:D13 F13:G13 I13:J13 I15:J15 L8:M8 L6:M6 O8:P8 O6:P6 R8:S8 L15:M15 O15:P15 R15:S15 C23:D23 F23:G23 C28:D28 F28:G28 C35:D35 F35:G35 O21:P21 R23:S23 O30:P30 O37:P37 R30:S30 R37:S37 R35:S35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G44"/>
  <sheetViews>
    <sheetView showGridLines="0" showRowColHeaders="0" zoomScaleNormal="100" workbookViewId="0">
      <selection activeCell="D1" sqref="D1:Q1"/>
    </sheetView>
  </sheetViews>
  <sheetFormatPr defaultRowHeight="15" x14ac:dyDescent="0.25"/>
  <cols>
    <col min="2" max="3" width="10.7109375" customWidth="1"/>
    <col min="4" max="4" width="10.7109375" style="10" customWidth="1"/>
    <col min="5" max="22" width="10.7109375" customWidth="1"/>
    <col min="23" max="23" width="9.140625" style="28" customWidth="1"/>
    <col min="24" max="28" width="9.140625" style="69" customWidth="1"/>
    <col min="29" max="29" width="14" style="69" customWidth="1"/>
    <col min="30" max="31" width="9.140625" style="69" customWidth="1"/>
    <col min="32" max="33" width="9.140625" style="69"/>
  </cols>
  <sheetData>
    <row r="1" spans="1:31" ht="28.5" x14ac:dyDescent="0.25">
      <c r="A1" s="40"/>
      <c r="B1" s="41"/>
      <c r="C1" s="41"/>
      <c r="D1" s="211" t="s">
        <v>58</v>
      </c>
      <c r="E1" s="212"/>
      <c r="F1" s="212"/>
      <c r="G1" s="212"/>
      <c r="H1" s="212"/>
      <c r="I1" s="212"/>
      <c r="J1" s="212"/>
      <c r="K1" s="212"/>
      <c r="L1" s="212"/>
      <c r="M1" s="212"/>
      <c r="N1" s="212"/>
      <c r="O1" s="212"/>
      <c r="P1" s="212"/>
      <c r="Q1" s="212"/>
      <c r="R1" s="41"/>
      <c r="S1" s="41"/>
      <c r="T1" s="41"/>
      <c r="U1" s="41"/>
      <c r="V1" s="41"/>
      <c r="W1" s="42"/>
    </row>
    <row r="2" spans="1:31" ht="15.75" thickBot="1" x14ac:dyDescent="0.3">
      <c r="A2" s="29"/>
      <c r="B2" s="30"/>
      <c r="C2" s="30"/>
      <c r="D2" s="31"/>
      <c r="E2" s="30"/>
      <c r="F2" s="30"/>
      <c r="G2" s="30"/>
      <c r="H2" s="30"/>
      <c r="I2" s="30"/>
      <c r="J2" s="30"/>
      <c r="K2" s="30"/>
      <c r="L2" s="30"/>
      <c r="M2" s="30"/>
      <c r="N2" s="30"/>
      <c r="O2" s="30"/>
      <c r="P2" s="30"/>
      <c r="Q2" s="30"/>
      <c r="R2" s="30"/>
      <c r="S2" s="30"/>
      <c r="T2" s="30"/>
      <c r="U2" s="30"/>
      <c r="V2" s="30"/>
      <c r="W2" s="43"/>
      <c r="X2" s="70"/>
      <c r="Y2" s="70"/>
      <c r="Z2" s="70"/>
      <c r="AA2" s="70"/>
      <c r="AB2" s="70"/>
      <c r="AC2" s="70"/>
      <c r="AD2" s="70"/>
      <c r="AE2" s="70"/>
    </row>
    <row r="3" spans="1:31" x14ac:dyDescent="0.25">
      <c r="A3" s="29"/>
      <c r="B3" s="201" t="s">
        <v>59</v>
      </c>
      <c r="C3" s="202"/>
      <c r="D3" s="26" t="s">
        <v>16</v>
      </c>
      <c r="E3" s="201" t="s">
        <v>60</v>
      </c>
      <c r="F3" s="202"/>
      <c r="G3" s="26" t="s">
        <v>17</v>
      </c>
      <c r="H3" s="201" t="s">
        <v>61</v>
      </c>
      <c r="I3" s="202"/>
      <c r="J3" s="26" t="s">
        <v>16</v>
      </c>
      <c r="K3" s="201" t="s">
        <v>62</v>
      </c>
      <c r="L3" s="202"/>
      <c r="M3" s="26" t="s">
        <v>16</v>
      </c>
      <c r="N3" s="201" t="s">
        <v>63</v>
      </c>
      <c r="O3" s="202"/>
      <c r="P3" s="26" t="s">
        <v>16</v>
      </c>
      <c r="Q3" s="201" t="s">
        <v>64</v>
      </c>
      <c r="R3" s="202"/>
      <c r="S3" s="26" t="s">
        <v>17</v>
      </c>
      <c r="T3" s="201" t="s">
        <v>83</v>
      </c>
      <c r="U3" s="202"/>
      <c r="V3" s="26" t="s">
        <v>16</v>
      </c>
      <c r="W3" s="32"/>
      <c r="X3" s="71"/>
      <c r="Y3" s="198" t="s">
        <v>29</v>
      </c>
      <c r="Z3" s="198"/>
      <c r="AA3" s="72" t="s">
        <v>46</v>
      </c>
      <c r="AB3" s="72" t="s">
        <v>47</v>
      </c>
      <c r="AC3" s="72" t="s">
        <v>48</v>
      </c>
      <c r="AD3" s="73" t="s">
        <v>16</v>
      </c>
      <c r="AE3" s="73" t="s">
        <v>17</v>
      </c>
    </row>
    <row r="4" spans="1:31" x14ac:dyDescent="0.25">
      <c r="A4" s="29"/>
      <c r="B4" s="11" t="s">
        <v>2</v>
      </c>
      <c r="C4" s="12" t="s">
        <v>7</v>
      </c>
      <c r="D4" s="13"/>
      <c r="E4" s="11" t="s">
        <v>2</v>
      </c>
      <c r="F4" s="12" t="s">
        <v>7</v>
      </c>
      <c r="G4" s="13"/>
      <c r="H4" s="11" t="s">
        <v>2</v>
      </c>
      <c r="I4" s="12" t="s">
        <v>7</v>
      </c>
      <c r="J4" s="13"/>
      <c r="K4" s="11" t="s">
        <v>2</v>
      </c>
      <c r="L4" s="12" t="s">
        <v>7</v>
      </c>
      <c r="M4" s="13"/>
      <c r="N4" s="11" t="s">
        <v>2</v>
      </c>
      <c r="O4" s="12" t="s">
        <v>7</v>
      </c>
      <c r="P4" s="13"/>
      <c r="Q4" s="11" t="s">
        <v>2</v>
      </c>
      <c r="R4" s="12" t="s">
        <v>3</v>
      </c>
      <c r="S4" s="13"/>
      <c r="T4" s="11" t="s">
        <v>2</v>
      </c>
      <c r="U4" s="12" t="s">
        <v>7</v>
      </c>
      <c r="V4" s="13"/>
      <c r="W4" s="32"/>
      <c r="X4" s="71"/>
      <c r="Y4" s="198"/>
      <c r="Z4" s="198"/>
      <c r="AA4" s="74">
        <f>COUNTIF(B4:V4,"Soldier")</f>
        <v>1</v>
      </c>
      <c r="AB4" s="74">
        <f>COUNTIF(B4:V4,"NCO")</f>
        <v>6</v>
      </c>
      <c r="AC4" s="72">
        <f>AA4+AB4</f>
        <v>7</v>
      </c>
      <c r="AD4" s="75">
        <f>COUNTIF(B3:V3,"Male")</f>
        <v>5</v>
      </c>
      <c r="AE4" s="75">
        <f>COUNTIF(B3:V3,"Female")</f>
        <v>2</v>
      </c>
    </row>
    <row r="5" spans="1:31" x14ac:dyDescent="0.25">
      <c r="A5" s="29"/>
      <c r="B5" s="15" t="s">
        <v>4</v>
      </c>
      <c r="C5" s="199"/>
      <c r="D5" s="200"/>
      <c r="E5" s="15" t="s">
        <v>4</v>
      </c>
      <c r="F5" s="199"/>
      <c r="G5" s="200"/>
      <c r="H5" s="15" t="s">
        <v>4</v>
      </c>
      <c r="I5" s="199"/>
      <c r="J5" s="200"/>
      <c r="K5" s="15" t="s">
        <v>4</v>
      </c>
      <c r="L5" s="199"/>
      <c r="M5" s="200"/>
      <c r="N5" s="15" t="s">
        <v>4</v>
      </c>
      <c r="O5" s="199"/>
      <c r="P5" s="200"/>
      <c r="Q5" s="15" t="s">
        <v>4</v>
      </c>
      <c r="R5" s="199"/>
      <c r="S5" s="200"/>
      <c r="T5" s="15" t="s">
        <v>4</v>
      </c>
      <c r="U5" s="199"/>
      <c r="V5" s="200"/>
      <c r="W5" s="32"/>
      <c r="X5" s="71"/>
      <c r="Y5" s="76" t="s">
        <v>36</v>
      </c>
      <c r="Z5" s="74" t="s">
        <v>9</v>
      </c>
      <c r="AA5" s="74" t="s">
        <v>10</v>
      </c>
      <c r="AB5" s="74" t="s">
        <v>38</v>
      </c>
      <c r="AC5" s="72" t="s">
        <v>39</v>
      </c>
      <c r="AD5" s="70"/>
      <c r="AE5" s="70"/>
    </row>
    <row r="6" spans="1:31" x14ac:dyDescent="0.25">
      <c r="A6" s="29"/>
      <c r="B6" s="14" t="s">
        <v>146</v>
      </c>
      <c r="C6" s="194" t="s">
        <v>10</v>
      </c>
      <c r="D6" s="195"/>
      <c r="E6" s="14" t="s">
        <v>146</v>
      </c>
      <c r="F6" s="194" t="s">
        <v>10</v>
      </c>
      <c r="G6" s="195"/>
      <c r="H6" s="14" t="s">
        <v>146</v>
      </c>
      <c r="I6" s="194" t="s">
        <v>10</v>
      </c>
      <c r="J6" s="195"/>
      <c r="K6" s="14" t="s">
        <v>146</v>
      </c>
      <c r="L6" s="194" t="s">
        <v>10</v>
      </c>
      <c r="M6" s="195"/>
      <c r="N6" s="14" t="s">
        <v>146</v>
      </c>
      <c r="O6" s="194" t="s">
        <v>10</v>
      </c>
      <c r="P6" s="195"/>
      <c r="Q6" s="14" t="s">
        <v>146</v>
      </c>
      <c r="R6" s="194" t="s">
        <v>10</v>
      </c>
      <c r="S6" s="195"/>
      <c r="T6" s="14" t="s">
        <v>146</v>
      </c>
      <c r="U6" s="194" t="s">
        <v>10</v>
      </c>
      <c r="V6" s="195"/>
      <c r="W6" s="32"/>
      <c r="X6" s="71"/>
      <c r="Y6" s="77"/>
      <c r="Z6" s="74">
        <f>COUNTIF(B6:V6,"Vacant")</f>
        <v>0</v>
      </c>
      <c r="AA6" s="74">
        <f>COUNTIF(B6:V6,"Occupied")</f>
        <v>7</v>
      </c>
      <c r="AB6" s="74">
        <f>COUNTIF(B6:V6,"BDE Trans")</f>
        <v>0</v>
      </c>
      <c r="AC6" s="72">
        <f>Z6+AA6+AB6</f>
        <v>7</v>
      </c>
      <c r="AD6" s="70"/>
      <c r="AE6" s="70"/>
    </row>
    <row r="7" spans="1:31" x14ac:dyDescent="0.25">
      <c r="A7" s="29"/>
      <c r="B7" s="15" t="s">
        <v>5</v>
      </c>
      <c r="C7" s="199"/>
      <c r="D7" s="200"/>
      <c r="E7" s="15" t="s">
        <v>5</v>
      </c>
      <c r="F7" s="199"/>
      <c r="G7" s="200"/>
      <c r="H7" s="15" t="s">
        <v>5</v>
      </c>
      <c r="I7" s="199"/>
      <c r="J7" s="200"/>
      <c r="K7" s="15" t="s">
        <v>5</v>
      </c>
      <c r="L7" s="199"/>
      <c r="M7" s="200"/>
      <c r="N7" s="15" t="s">
        <v>5</v>
      </c>
      <c r="O7" s="199"/>
      <c r="P7" s="200"/>
      <c r="Q7" s="15" t="s">
        <v>5</v>
      </c>
      <c r="R7" s="199"/>
      <c r="S7" s="200"/>
      <c r="T7" s="15" t="s">
        <v>5</v>
      </c>
      <c r="U7" s="199"/>
      <c r="V7" s="200"/>
      <c r="W7" s="32"/>
      <c r="X7" s="71"/>
      <c r="Y7" s="76" t="s">
        <v>37</v>
      </c>
      <c r="Z7" s="74" t="s">
        <v>9</v>
      </c>
      <c r="AA7" s="74" t="s">
        <v>10</v>
      </c>
      <c r="AB7" s="74" t="s">
        <v>38</v>
      </c>
      <c r="AC7" s="72" t="s">
        <v>39</v>
      </c>
      <c r="AD7" s="70"/>
      <c r="AE7" s="70"/>
    </row>
    <row r="8" spans="1:31" x14ac:dyDescent="0.25">
      <c r="A8" s="29"/>
      <c r="B8" s="14" t="s">
        <v>146</v>
      </c>
      <c r="C8" s="194" t="s">
        <v>10</v>
      </c>
      <c r="D8" s="195"/>
      <c r="E8" s="14" t="s">
        <v>146</v>
      </c>
      <c r="F8" s="194" t="s">
        <v>10</v>
      </c>
      <c r="G8" s="195"/>
      <c r="H8" s="14" t="s">
        <v>146</v>
      </c>
      <c r="I8" s="194" t="s">
        <v>10</v>
      </c>
      <c r="J8" s="195"/>
      <c r="K8" s="14" t="s">
        <v>146</v>
      </c>
      <c r="L8" s="194" t="s">
        <v>10</v>
      </c>
      <c r="M8" s="195"/>
      <c r="N8" s="14" t="s">
        <v>146</v>
      </c>
      <c r="O8" s="194" t="s">
        <v>10</v>
      </c>
      <c r="P8" s="195"/>
      <c r="Q8" s="14" t="s">
        <v>146</v>
      </c>
      <c r="R8" s="194" t="s">
        <v>10</v>
      </c>
      <c r="S8" s="195"/>
      <c r="T8" s="14" t="s">
        <v>146</v>
      </c>
      <c r="U8" s="194" t="s">
        <v>10</v>
      </c>
      <c r="V8" s="195"/>
      <c r="W8" s="32"/>
      <c r="X8" s="71"/>
      <c r="Y8" s="77"/>
      <c r="Z8" s="74">
        <f>COUNTIF(B8:V8,"Vacant")</f>
        <v>0</v>
      </c>
      <c r="AA8" s="74">
        <f>COUNTIF(B8:V8,"Occupied")</f>
        <v>7</v>
      </c>
      <c r="AB8" s="74">
        <f>COUNTIF(B8:V8,"BDE Trans")</f>
        <v>0</v>
      </c>
      <c r="AC8" s="72">
        <f>Z8+AA8+AB8</f>
        <v>7</v>
      </c>
      <c r="AD8" s="70"/>
      <c r="AE8" s="70"/>
    </row>
    <row r="9" spans="1:31" ht="15.75" thickBot="1" x14ac:dyDescent="0.3">
      <c r="A9" s="29"/>
      <c r="B9" s="22" t="s">
        <v>19</v>
      </c>
      <c r="C9" s="196"/>
      <c r="D9" s="197"/>
      <c r="E9" s="22" t="s">
        <v>19</v>
      </c>
      <c r="F9" s="203"/>
      <c r="G9" s="204"/>
      <c r="H9" s="22" t="s">
        <v>19</v>
      </c>
      <c r="I9" s="196"/>
      <c r="J9" s="197"/>
      <c r="K9" s="22" t="s">
        <v>19</v>
      </c>
      <c r="L9" s="203"/>
      <c r="M9" s="204"/>
      <c r="N9" s="22" t="s">
        <v>19</v>
      </c>
      <c r="O9" s="196"/>
      <c r="P9" s="197"/>
      <c r="Q9" s="22" t="s">
        <v>19</v>
      </c>
      <c r="R9" s="203"/>
      <c r="S9" s="204"/>
      <c r="T9" s="22" t="s">
        <v>19</v>
      </c>
      <c r="U9" s="216"/>
      <c r="V9" s="217"/>
      <c r="W9" s="32"/>
      <c r="X9" s="71"/>
      <c r="Y9" s="77"/>
      <c r="Z9" s="77"/>
      <c r="AA9" s="77"/>
      <c r="AB9" s="77"/>
      <c r="AC9" s="71"/>
      <c r="AD9" s="70"/>
      <c r="AE9" s="70"/>
    </row>
    <row r="10" spans="1:31" ht="15.75" thickBot="1" x14ac:dyDescent="0.3">
      <c r="A10" s="29"/>
      <c r="B10" s="201" t="s">
        <v>70</v>
      </c>
      <c r="C10" s="202"/>
      <c r="D10" s="26" t="s">
        <v>16</v>
      </c>
      <c r="E10" s="201" t="s">
        <v>69</v>
      </c>
      <c r="F10" s="202"/>
      <c r="G10" s="26" t="s">
        <v>16</v>
      </c>
      <c r="H10" s="201" t="s">
        <v>68</v>
      </c>
      <c r="I10" s="202"/>
      <c r="J10" s="26" t="s">
        <v>16</v>
      </c>
      <c r="K10" s="201" t="s">
        <v>67</v>
      </c>
      <c r="L10" s="202"/>
      <c r="M10" s="26" t="s">
        <v>28</v>
      </c>
      <c r="N10" s="201" t="s">
        <v>66</v>
      </c>
      <c r="O10" s="202"/>
      <c r="P10" s="26" t="s">
        <v>16</v>
      </c>
      <c r="Q10" s="201" t="s">
        <v>65</v>
      </c>
      <c r="R10" s="202"/>
      <c r="S10" s="26" t="s">
        <v>28</v>
      </c>
      <c r="T10" s="201" t="s">
        <v>84</v>
      </c>
      <c r="U10" s="202"/>
      <c r="V10" s="26" t="s">
        <v>16</v>
      </c>
      <c r="W10" s="32"/>
      <c r="X10" s="71"/>
      <c r="Y10" s="198" t="s">
        <v>29</v>
      </c>
      <c r="Z10" s="198"/>
      <c r="AA10" s="72" t="s">
        <v>46</v>
      </c>
      <c r="AB10" s="72" t="s">
        <v>47</v>
      </c>
      <c r="AC10" s="72" t="s">
        <v>48</v>
      </c>
      <c r="AD10" s="73" t="s">
        <v>16</v>
      </c>
      <c r="AE10" s="73" t="s">
        <v>17</v>
      </c>
    </row>
    <row r="11" spans="1:31" x14ac:dyDescent="0.25">
      <c r="A11" s="29"/>
      <c r="B11" s="11" t="s">
        <v>2</v>
      </c>
      <c r="C11" s="12" t="s">
        <v>3</v>
      </c>
      <c r="D11" s="13"/>
      <c r="E11" s="23" t="s">
        <v>2</v>
      </c>
      <c r="F11" s="24" t="s">
        <v>7</v>
      </c>
      <c r="G11" s="25"/>
      <c r="H11" s="11" t="s">
        <v>2</v>
      </c>
      <c r="I11" s="12" t="s">
        <v>7</v>
      </c>
      <c r="J11" s="13"/>
      <c r="K11" s="11" t="s">
        <v>2</v>
      </c>
      <c r="L11" s="12" t="s">
        <v>3</v>
      </c>
      <c r="M11" s="13"/>
      <c r="N11" s="11" t="s">
        <v>2</v>
      </c>
      <c r="O11" s="12" t="s">
        <v>3</v>
      </c>
      <c r="P11" s="13"/>
      <c r="Q11" s="11" t="s">
        <v>2</v>
      </c>
      <c r="R11" s="12" t="s">
        <v>7</v>
      </c>
      <c r="S11" s="13"/>
      <c r="T11" s="11" t="s">
        <v>2</v>
      </c>
      <c r="U11" s="12" t="s">
        <v>3</v>
      </c>
      <c r="V11" s="13"/>
      <c r="W11" s="32"/>
      <c r="X11" s="71"/>
      <c r="Y11" s="198"/>
      <c r="Z11" s="198"/>
      <c r="AA11" s="74">
        <f>COUNTIF(B11:V11,"Soldier")</f>
        <v>4</v>
      </c>
      <c r="AB11" s="74">
        <f>COUNTIF(B11:V11,"NCO")</f>
        <v>3</v>
      </c>
      <c r="AC11" s="72">
        <f>AA11+AB11</f>
        <v>7</v>
      </c>
      <c r="AD11" s="75">
        <f>COUNTIF(B10:V10,"Male")</f>
        <v>5</v>
      </c>
      <c r="AE11" s="75">
        <f>COUNTIF(B10:V10,"Female")</f>
        <v>0</v>
      </c>
    </row>
    <row r="12" spans="1:31" x14ac:dyDescent="0.25">
      <c r="A12" s="29"/>
      <c r="B12" s="15" t="s">
        <v>4</v>
      </c>
      <c r="C12" s="199"/>
      <c r="D12" s="200"/>
      <c r="E12" s="15" t="s">
        <v>4</v>
      </c>
      <c r="F12" s="199"/>
      <c r="G12" s="200"/>
      <c r="H12" s="15" t="s">
        <v>4</v>
      </c>
      <c r="I12" s="199"/>
      <c r="J12" s="200"/>
      <c r="K12" s="15" t="s">
        <v>4</v>
      </c>
      <c r="L12" s="199"/>
      <c r="M12" s="200"/>
      <c r="N12" s="15" t="s">
        <v>4</v>
      </c>
      <c r="O12" s="199"/>
      <c r="P12" s="200"/>
      <c r="Q12" s="15" t="s">
        <v>4</v>
      </c>
      <c r="R12" s="199"/>
      <c r="S12" s="200"/>
      <c r="T12" s="15" t="s">
        <v>4</v>
      </c>
      <c r="U12" s="199"/>
      <c r="V12" s="200"/>
      <c r="W12" s="32"/>
      <c r="X12" s="71"/>
      <c r="Y12" s="76" t="s">
        <v>36</v>
      </c>
      <c r="Z12" s="74" t="s">
        <v>9</v>
      </c>
      <c r="AA12" s="74" t="s">
        <v>10</v>
      </c>
      <c r="AB12" s="74" t="s">
        <v>38</v>
      </c>
      <c r="AC12" s="72" t="s">
        <v>39</v>
      </c>
      <c r="AD12" s="70"/>
      <c r="AE12" s="70"/>
    </row>
    <row r="13" spans="1:31" x14ac:dyDescent="0.25">
      <c r="A13" s="29"/>
      <c r="B13" s="14" t="s">
        <v>146</v>
      </c>
      <c r="C13" s="194" t="s">
        <v>10</v>
      </c>
      <c r="D13" s="195"/>
      <c r="E13" s="14" t="s">
        <v>146</v>
      </c>
      <c r="F13" s="194" t="s">
        <v>10</v>
      </c>
      <c r="G13" s="195"/>
      <c r="H13" s="14" t="s">
        <v>146</v>
      </c>
      <c r="I13" s="194" t="s">
        <v>10</v>
      </c>
      <c r="J13" s="195"/>
      <c r="K13" s="14" t="s">
        <v>146</v>
      </c>
      <c r="L13" s="194" t="s">
        <v>9</v>
      </c>
      <c r="M13" s="195"/>
      <c r="N13" s="14" t="s">
        <v>146</v>
      </c>
      <c r="O13" s="194" t="s">
        <v>10</v>
      </c>
      <c r="P13" s="195"/>
      <c r="Q13" s="14" t="s">
        <v>146</v>
      </c>
      <c r="R13" s="194" t="s">
        <v>10</v>
      </c>
      <c r="S13" s="195"/>
      <c r="T13" s="14" t="s">
        <v>146</v>
      </c>
      <c r="U13" s="194" t="s">
        <v>10</v>
      </c>
      <c r="V13" s="195"/>
      <c r="W13" s="32"/>
      <c r="X13" s="71"/>
      <c r="Y13" s="77"/>
      <c r="Z13" s="74">
        <f>COUNTIF(B13:V13,"Vacant")</f>
        <v>1</v>
      </c>
      <c r="AA13" s="74">
        <f>COUNTIF(B13:V13,"Occupied")</f>
        <v>6</v>
      </c>
      <c r="AB13" s="74">
        <f>COUNTIF(B13:V13,"BDE Trans")</f>
        <v>0</v>
      </c>
      <c r="AC13" s="72">
        <f>Z13+AA13+AB13</f>
        <v>7</v>
      </c>
      <c r="AD13" s="70"/>
      <c r="AE13" s="70"/>
    </row>
    <row r="14" spans="1:31" x14ac:dyDescent="0.25">
      <c r="A14" s="29"/>
      <c r="B14" s="15" t="s">
        <v>5</v>
      </c>
      <c r="C14" s="199"/>
      <c r="D14" s="200"/>
      <c r="E14" s="15" t="s">
        <v>5</v>
      </c>
      <c r="F14" s="199"/>
      <c r="G14" s="200"/>
      <c r="H14" s="15" t="s">
        <v>5</v>
      </c>
      <c r="I14" s="199"/>
      <c r="J14" s="200"/>
      <c r="K14" s="15" t="s">
        <v>5</v>
      </c>
      <c r="L14" s="199"/>
      <c r="M14" s="200"/>
      <c r="N14" s="15" t="s">
        <v>5</v>
      </c>
      <c r="O14" s="199"/>
      <c r="P14" s="200"/>
      <c r="Q14" s="15" t="s">
        <v>5</v>
      </c>
      <c r="R14" s="199"/>
      <c r="S14" s="200"/>
      <c r="T14" s="15" t="s">
        <v>5</v>
      </c>
      <c r="U14" s="199"/>
      <c r="V14" s="200"/>
      <c r="W14" s="32"/>
      <c r="X14" s="71"/>
      <c r="Y14" s="76" t="s">
        <v>37</v>
      </c>
      <c r="Z14" s="74" t="s">
        <v>9</v>
      </c>
      <c r="AA14" s="74" t="s">
        <v>10</v>
      </c>
      <c r="AB14" s="74" t="s">
        <v>38</v>
      </c>
      <c r="AC14" s="72" t="s">
        <v>39</v>
      </c>
      <c r="AD14" s="70"/>
      <c r="AE14" s="70"/>
    </row>
    <row r="15" spans="1:31" x14ac:dyDescent="0.25">
      <c r="A15" s="29"/>
      <c r="B15" s="14" t="s">
        <v>146</v>
      </c>
      <c r="C15" s="194" t="s">
        <v>10</v>
      </c>
      <c r="D15" s="195"/>
      <c r="E15" s="14" t="s">
        <v>146</v>
      </c>
      <c r="F15" s="194" t="s">
        <v>10</v>
      </c>
      <c r="G15" s="195"/>
      <c r="H15" s="14" t="s">
        <v>146</v>
      </c>
      <c r="I15" s="194" t="s">
        <v>10</v>
      </c>
      <c r="J15" s="195"/>
      <c r="K15" s="14" t="s">
        <v>146</v>
      </c>
      <c r="L15" s="194" t="s">
        <v>9</v>
      </c>
      <c r="M15" s="195"/>
      <c r="N15" s="14" t="s">
        <v>146</v>
      </c>
      <c r="O15" s="194" t="s">
        <v>9</v>
      </c>
      <c r="P15" s="195"/>
      <c r="Q15" s="14" t="s">
        <v>146</v>
      </c>
      <c r="R15" s="194" t="s">
        <v>10</v>
      </c>
      <c r="S15" s="195"/>
      <c r="T15" s="14" t="s">
        <v>146</v>
      </c>
      <c r="U15" s="194" t="s">
        <v>10</v>
      </c>
      <c r="V15" s="195"/>
      <c r="W15" s="32"/>
      <c r="X15" s="71"/>
      <c r="Y15" s="77"/>
      <c r="Z15" s="74">
        <f>COUNTIF(B15:V15,"Vacant")</f>
        <v>2</v>
      </c>
      <c r="AA15" s="74">
        <f>COUNTIF(B15:V15,"Occupied")</f>
        <v>5</v>
      </c>
      <c r="AB15" s="74">
        <f>COUNTIF(B15:V15,"BDE Trans")</f>
        <v>0</v>
      </c>
      <c r="AC15" s="72">
        <f>Z15+AA15+AB15</f>
        <v>7</v>
      </c>
      <c r="AD15" s="70"/>
      <c r="AE15" s="70"/>
    </row>
    <row r="16" spans="1:31" ht="15.75" thickBot="1" x14ac:dyDescent="0.3">
      <c r="A16" s="29"/>
      <c r="B16" s="22" t="s">
        <v>19</v>
      </c>
      <c r="C16" s="203"/>
      <c r="D16" s="204"/>
      <c r="E16" s="22" t="s">
        <v>19</v>
      </c>
      <c r="F16" s="205"/>
      <c r="G16" s="206"/>
      <c r="H16" s="22" t="s">
        <v>19</v>
      </c>
      <c r="I16" s="196"/>
      <c r="J16" s="197"/>
      <c r="K16" s="22" t="s">
        <v>19</v>
      </c>
      <c r="L16" s="205"/>
      <c r="M16" s="206"/>
      <c r="N16" s="22" t="s">
        <v>19</v>
      </c>
      <c r="O16" s="203"/>
      <c r="P16" s="204"/>
      <c r="Q16" s="22" t="s">
        <v>19</v>
      </c>
      <c r="R16" s="196"/>
      <c r="S16" s="197"/>
      <c r="T16" s="22" t="s">
        <v>19</v>
      </c>
      <c r="U16" s="196"/>
      <c r="V16" s="197"/>
      <c r="W16" s="32"/>
      <c r="X16" s="71"/>
      <c r="Y16" s="71"/>
      <c r="Z16" s="71"/>
      <c r="AA16" s="71"/>
      <c r="AB16" s="71"/>
      <c r="AC16" s="78"/>
      <c r="AD16" s="70"/>
      <c r="AE16" s="70"/>
    </row>
    <row r="17" spans="1:31" ht="15.75" thickBot="1" x14ac:dyDescent="0.3">
      <c r="A17" s="29"/>
      <c r="B17" s="39"/>
      <c r="C17" s="16"/>
      <c r="D17" s="16"/>
      <c r="E17" s="39"/>
      <c r="F17" s="16"/>
      <c r="G17" s="16"/>
      <c r="H17" s="39"/>
      <c r="I17" s="16"/>
      <c r="J17" s="16"/>
      <c r="K17" s="30"/>
      <c r="L17" s="30"/>
      <c r="M17" s="30"/>
      <c r="N17" s="30"/>
      <c r="O17" s="30"/>
      <c r="P17" s="30"/>
      <c r="Q17" s="30"/>
      <c r="R17" s="30"/>
      <c r="S17" s="30"/>
      <c r="T17" s="51"/>
      <c r="U17" s="51"/>
      <c r="V17" s="51"/>
      <c r="W17" s="52"/>
      <c r="X17" s="71"/>
      <c r="Y17" s="71"/>
      <c r="Z17" s="71"/>
      <c r="AA17" s="71"/>
      <c r="AB17" s="71"/>
      <c r="AC17" s="78"/>
      <c r="AD17" s="70"/>
      <c r="AE17" s="70"/>
    </row>
    <row r="18" spans="1:31" x14ac:dyDescent="0.25">
      <c r="A18" s="29"/>
      <c r="B18" s="201" t="s">
        <v>71</v>
      </c>
      <c r="C18" s="202"/>
      <c r="D18" s="26" t="s">
        <v>16</v>
      </c>
      <c r="E18" s="201" t="s">
        <v>72</v>
      </c>
      <c r="F18" s="202"/>
      <c r="G18" s="26" t="s">
        <v>16</v>
      </c>
      <c r="H18" s="30"/>
      <c r="I18" s="30"/>
      <c r="J18" s="30"/>
      <c r="K18" s="30"/>
      <c r="L18" s="30"/>
      <c r="M18" s="30"/>
      <c r="N18" s="201" t="s">
        <v>73</v>
      </c>
      <c r="O18" s="202"/>
      <c r="P18" s="26" t="s">
        <v>16</v>
      </c>
      <c r="Q18" s="201" t="s">
        <v>74</v>
      </c>
      <c r="R18" s="202"/>
      <c r="S18" s="26" t="s">
        <v>16</v>
      </c>
      <c r="T18" s="63"/>
      <c r="U18" s="63"/>
      <c r="V18" s="63"/>
      <c r="W18" s="52"/>
      <c r="X18" s="71"/>
      <c r="Y18" s="198" t="s">
        <v>29</v>
      </c>
      <c r="Z18" s="198"/>
      <c r="AA18" s="72" t="s">
        <v>46</v>
      </c>
      <c r="AB18" s="72" t="s">
        <v>47</v>
      </c>
      <c r="AC18" s="72" t="s">
        <v>48</v>
      </c>
      <c r="AD18" s="73" t="s">
        <v>16</v>
      </c>
      <c r="AE18" s="73" t="s">
        <v>17</v>
      </c>
    </row>
    <row r="19" spans="1:31" x14ac:dyDescent="0.25">
      <c r="A19" s="29"/>
      <c r="B19" s="11" t="s">
        <v>2</v>
      </c>
      <c r="C19" s="12" t="s">
        <v>7</v>
      </c>
      <c r="D19" s="13"/>
      <c r="E19" s="11" t="s">
        <v>2</v>
      </c>
      <c r="F19" s="12" t="s">
        <v>7</v>
      </c>
      <c r="G19" s="13"/>
      <c r="H19" s="30"/>
      <c r="I19" s="30"/>
      <c r="J19" s="30"/>
      <c r="K19" s="30"/>
      <c r="L19" s="30"/>
      <c r="M19" s="30"/>
      <c r="N19" s="11" t="s">
        <v>2</v>
      </c>
      <c r="O19" s="12" t="s">
        <v>3</v>
      </c>
      <c r="P19" s="13"/>
      <c r="Q19" s="11" t="s">
        <v>2</v>
      </c>
      <c r="R19" s="12" t="s">
        <v>3</v>
      </c>
      <c r="S19" s="13"/>
      <c r="T19" s="53"/>
      <c r="U19" s="53"/>
      <c r="V19" s="53"/>
      <c r="W19" s="52"/>
      <c r="X19" s="71"/>
      <c r="Y19" s="198"/>
      <c r="Z19" s="198"/>
      <c r="AA19" s="74">
        <f>COUNTIF(B19:S19,"Soldier")</f>
        <v>2</v>
      </c>
      <c r="AB19" s="74">
        <f>COUNTIF(B19:S19,"NCO")</f>
        <v>2</v>
      </c>
      <c r="AC19" s="72">
        <f>AA19+AB19</f>
        <v>4</v>
      </c>
      <c r="AD19" s="75">
        <f>COUNTIF(B18:S18,"Male")</f>
        <v>4</v>
      </c>
      <c r="AE19" s="75">
        <f>COUNTIF(B18:S18,"Female")</f>
        <v>0</v>
      </c>
    </row>
    <row r="20" spans="1:31" x14ac:dyDescent="0.25">
      <c r="A20" s="29"/>
      <c r="B20" s="15" t="s">
        <v>4</v>
      </c>
      <c r="C20" s="199"/>
      <c r="D20" s="200"/>
      <c r="E20" s="15" t="s">
        <v>4</v>
      </c>
      <c r="F20" s="199"/>
      <c r="G20" s="200"/>
      <c r="H20" s="30"/>
      <c r="I20" s="30"/>
      <c r="J20" s="30"/>
      <c r="K20" s="30"/>
      <c r="L20" s="30"/>
      <c r="M20" s="30"/>
      <c r="N20" s="15" t="s">
        <v>4</v>
      </c>
      <c r="O20" s="199"/>
      <c r="P20" s="200"/>
      <c r="Q20" s="15" t="s">
        <v>4</v>
      </c>
      <c r="R20" s="199"/>
      <c r="S20" s="200"/>
      <c r="T20" s="64"/>
      <c r="U20" s="64"/>
      <c r="V20" s="64"/>
      <c r="W20" s="52"/>
      <c r="X20" s="71"/>
      <c r="Y20" s="76" t="s">
        <v>36</v>
      </c>
      <c r="Z20" s="74" t="s">
        <v>9</v>
      </c>
      <c r="AA20" s="74" t="s">
        <v>10</v>
      </c>
      <c r="AB20" s="74" t="s">
        <v>38</v>
      </c>
      <c r="AC20" s="72" t="s">
        <v>39</v>
      </c>
      <c r="AD20" s="70"/>
      <c r="AE20" s="70"/>
    </row>
    <row r="21" spans="1:31" x14ac:dyDescent="0.25">
      <c r="A21" s="29"/>
      <c r="B21" s="14" t="s">
        <v>146</v>
      </c>
      <c r="C21" s="194" t="s">
        <v>9</v>
      </c>
      <c r="D21" s="195"/>
      <c r="E21" s="14" t="s">
        <v>146</v>
      </c>
      <c r="F21" s="194" t="s">
        <v>10</v>
      </c>
      <c r="G21" s="195"/>
      <c r="H21" s="30"/>
      <c r="I21" s="30"/>
      <c r="J21" s="30"/>
      <c r="K21" s="30"/>
      <c r="L21" s="30"/>
      <c r="M21" s="30"/>
      <c r="N21" s="14" t="s">
        <v>146</v>
      </c>
      <c r="O21" s="194" t="s">
        <v>10</v>
      </c>
      <c r="P21" s="195"/>
      <c r="Q21" s="14" t="s">
        <v>146</v>
      </c>
      <c r="R21" s="194" t="s">
        <v>9</v>
      </c>
      <c r="S21" s="195"/>
      <c r="T21" s="58"/>
      <c r="U21" s="58"/>
      <c r="V21" s="58"/>
      <c r="W21" s="52"/>
      <c r="X21" s="71"/>
      <c r="Y21" s="77"/>
      <c r="Z21" s="74">
        <f>COUNTIF(B21:S21,"Vacant")</f>
        <v>2</v>
      </c>
      <c r="AA21" s="74">
        <f>COUNTIF(B21:S21,"Occupied")</f>
        <v>2</v>
      </c>
      <c r="AB21" s="74">
        <f>COUNTIF(B21:S21,"BDE Trans")</f>
        <v>0</v>
      </c>
      <c r="AC21" s="72">
        <f>Z21+AA21+AB21</f>
        <v>4</v>
      </c>
      <c r="AD21" s="70"/>
      <c r="AE21" s="70"/>
    </row>
    <row r="22" spans="1:31" x14ac:dyDescent="0.25">
      <c r="A22" s="29"/>
      <c r="B22" s="15" t="s">
        <v>5</v>
      </c>
      <c r="C22" s="199"/>
      <c r="D22" s="200"/>
      <c r="E22" s="15" t="s">
        <v>5</v>
      </c>
      <c r="F22" s="199"/>
      <c r="G22" s="200"/>
      <c r="H22" s="30"/>
      <c r="I22" s="30"/>
      <c r="J22" s="30"/>
      <c r="K22" s="30"/>
      <c r="L22" s="30"/>
      <c r="M22" s="30"/>
      <c r="N22" s="15" t="s">
        <v>5</v>
      </c>
      <c r="O22" s="199"/>
      <c r="P22" s="200"/>
      <c r="Q22" s="15" t="s">
        <v>5</v>
      </c>
      <c r="R22" s="199"/>
      <c r="S22" s="200"/>
      <c r="T22" s="64"/>
      <c r="U22" s="64"/>
      <c r="V22" s="64"/>
      <c r="W22" s="52"/>
      <c r="X22" s="71"/>
      <c r="Y22" s="76" t="s">
        <v>37</v>
      </c>
      <c r="Z22" s="74" t="s">
        <v>9</v>
      </c>
      <c r="AA22" s="74" t="s">
        <v>10</v>
      </c>
      <c r="AB22" s="74" t="s">
        <v>38</v>
      </c>
      <c r="AC22" s="72" t="s">
        <v>39</v>
      </c>
      <c r="AD22" s="70"/>
      <c r="AE22" s="70"/>
    </row>
    <row r="23" spans="1:31" x14ac:dyDescent="0.25">
      <c r="A23" s="29"/>
      <c r="B23" s="14" t="s">
        <v>146</v>
      </c>
      <c r="C23" s="194" t="s">
        <v>10</v>
      </c>
      <c r="D23" s="195"/>
      <c r="E23" s="14" t="s">
        <v>146</v>
      </c>
      <c r="F23" s="194" t="s">
        <v>10</v>
      </c>
      <c r="G23" s="195"/>
      <c r="H23" s="30"/>
      <c r="I23" s="30"/>
      <c r="J23" s="30"/>
      <c r="K23" s="30"/>
      <c r="L23" s="30"/>
      <c r="M23" s="30"/>
      <c r="N23" s="14" t="s">
        <v>146</v>
      </c>
      <c r="O23" s="194" t="s">
        <v>10</v>
      </c>
      <c r="P23" s="195"/>
      <c r="Q23" s="14" t="s">
        <v>146</v>
      </c>
      <c r="R23" s="194" t="s">
        <v>10</v>
      </c>
      <c r="S23" s="195"/>
      <c r="T23" s="58"/>
      <c r="U23" s="58"/>
      <c r="V23" s="58"/>
      <c r="W23" s="52"/>
      <c r="X23" s="71"/>
      <c r="Y23" s="77"/>
      <c r="Z23" s="74">
        <f>COUNTIF(B23:S23,"Vacant")</f>
        <v>0</v>
      </c>
      <c r="AA23" s="74">
        <f>COUNTIF(C23:W23,"Occupied")</f>
        <v>4</v>
      </c>
      <c r="AB23" s="74">
        <f>COUNTIF(B23:S23,"BDE Trans")</f>
        <v>0</v>
      </c>
      <c r="AC23" s="72">
        <f>Z23+AA23+AB23</f>
        <v>4</v>
      </c>
      <c r="AD23" s="70"/>
      <c r="AE23" s="70"/>
    </row>
    <row r="24" spans="1:31" ht="15.75" thickBot="1" x14ac:dyDescent="0.3">
      <c r="A24" s="29"/>
      <c r="B24" s="22" t="s">
        <v>19</v>
      </c>
      <c r="C24" s="196"/>
      <c r="D24" s="197"/>
      <c r="E24" s="22" t="s">
        <v>19</v>
      </c>
      <c r="F24" s="203"/>
      <c r="G24" s="204"/>
      <c r="H24" s="30"/>
      <c r="I24" s="30"/>
      <c r="J24" s="30"/>
      <c r="K24" s="30"/>
      <c r="L24" s="30"/>
      <c r="M24" s="30"/>
      <c r="N24" s="22" t="s">
        <v>19</v>
      </c>
      <c r="O24" s="203"/>
      <c r="P24" s="204"/>
      <c r="Q24" s="22" t="s">
        <v>19</v>
      </c>
      <c r="R24" s="196"/>
      <c r="S24" s="197"/>
      <c r="T24" s="64"/>
      <c r="U24" s="64"/>
      <c r="V24" s="64"/>
      <c r="W24" s="52"/>
      <c r="X24" s="71"/>
      <c r="Y24" s="76"/>
      <c r="Z24" s="77"/>
      <c r="AA24" s="77"/>
      <c r="AB24" s="77"/>
      <c r="AC24" s="71"/>
      <c r="AD24" s="70"/>
      <c r="AE24" s="70"/>
    </row>
    <row r="25" spans="1:31" x14ac:dyDescent="0.25">
      <c r="A25" s="29"/>
      <c r="B25" s="201" t="s">
        <v>79</v>
      </c>
      <c r="C25" s="202"/>
      <c r="D25" s="26" t="s">
        <v>17</v>
      </c>
      <c r="E25" s="201" t="s">
        <v>80</v>
      </c>
      <c r="F25" s="202"/>
      <c r="G25" s="26" t="s">
        <v>16</v>
      </c>
      <c r="H25" s="30"/>
      <c r="I25" s="30"/>
      <c r="J25" s="30"/>
      <c r="K25" s="30"/>
      <c r="L25" s="30"/>
      <c r="M25" s="30"/>
      <c r="N25" s="201" t="s">
        <v>75</v>
      </c>
      <c r="O25" s="202"/>
      <c r="P25" s="26" t="s">
        <v>16</v>
      </c>
      <c r="Q25" s="201" t="s">
        <v>76</v>
      </c>
      <c r="R25" s="202"/>
      <c r="S25" s="26" t="s">
        <v>16</v>
      </c>
      <c r="T25" s="63"/>
      <c r="U25" s="63"/>
      <c r="V25" s="63"/>
      <c r="W25" s="52"/>
      <c r="X25" s="71"/>
      <c r="Y25" s="198" t="s">
        <v>29</v>
      </c>
      <c r="Z25" s="198"/>
      <c r="AA25" s="72" t="s">
        <v>46</v>
      </c>
      <c r="AB25" s="72" t="s">
        <v>47</v>
      </c>
      <c r="AC25" s="72" t="s">
        <v>48</v>
      </c>
      <c r="AD25" s="73" t="s">
        <v>16</v>
      </c>
      <c r="AE25" s="73" t="s">
        <v>17</v>
      </c>
    </row>
    <row r="26" spans="1:31" x14ac:dyDescent="0.25">
      <c r="A26" s="29"/>
      <c r="B26" s="11" t="s">
        <v>2</v>
      </c>
      <c r="C26" s="12" t="s">
        <v>7</v>
      </c>
      <c r="D26" s="13"/>
      <c r="E26" s="11" t="s">
        <v>2</v>
      </c>
      <c r="F26" s="12" t="s">
        <v>3</v>
      </c>
      <c r="G26" s="13"/>
      <c r="H26" s="30"/>
      <c r="I26" s="30"/>
      <c r="J26" s="30"/>
      <c r="K26" s="30"/>
      <c r="L26" s="30"/>
      <c r="M26" s="30"/>
      <c r="N26" s="11" t="s">
        <v>2</v>
      </c>
      <c r="O26" s="12" t="s">
        <v>3</v>
      </c>
      <c r="P26" s="13"/>
      <c r="Q26" s="11" t="s">
        <v>2</v>
      </c>
      <c r="R26" s="12" t="s">
        <v>7</v>
      </c>
      <c r="S26" s="13"/>
      <c r="T26" s="53"/>
      <c r="U26" s="53"/>
      <c r="V26" s="53"/>
      <c r="W26" s="52"/>
      <c r="X26" s="71"/>
      <c r="Y26" s="198"/>
      <c r="Z26" s="198"/>
      <c r="AA26" s="74">
        <f>COUNTIF(B26:S26,"Soldier")</f>
        <v>2</v>
      </c>
      <c r="AB26" s="74">
        <f>COUNTIF(B26:S26,"NCO")</f>
        <v>2</v>
      </c>
      <c r="AC26" s="72">
        <f>AA26+AB26</f>
        <v>4</v>
      </c>
      <c r="AD26" s="75">
        <f>COUNTIF(B25:S25,"Male")</f>
        <v>3</v>
      </c>
      <c r="AE26" s="75">
        <f>COUNTIF(B25:S25,"Female")</f>
        <v>1</v>
      </c>
    </row>
    <row r="27" spans="1:31" x14ac:dyDescent="0.25">
      <c r="A27" s="29"/>
      <c r="B27" s="15" t="s">
        <v>4</v>
      </c>
      <c r="C27" s="199"/>
      <c r="D27" s="200"/>
      <c r="E27" s="15" t="s">
        <v>4</v>
      </c>
      <c r="F27" s="199"/>
      <c r="G27" s="200"/>
      <c r="H27" s="30"/>
      <c r="I27" s="30"/>
      <c r="J27" s="30"/>
      <c r="K27" s="30"/>
      <c r="L27" s="30"/>
      <c r="M27" s="30"/>
      <c r="N27" s="15" t="s">
        <v>4</v>
      </c>
      <c r="O27" s="199"/>
      <c r="P27" s="200"/>
      <c r="Q27" s="15" t="s">
        <v>4</v>
      </c>
      <c r="R27" s="199"/>
      <c r="S27" s="200"/>
      <c r="T27" s="64"/>
      <c r="U27" s="64"/>
      <c r="V27" s="64"/>
      <c r="W27" s="52"/>
      <c r="X27" s="71"/>
      <c r="Y27" s="76" t="s">
        <v>36</v>
      </c>
      <c r="Z27" s="74" t="s">
        <v>9</v>
      </c>
      <c r="AA27" s="74" t="s">
        <v>10</v>
      </c>
      <c r="AB27" s="74" t="s">
        <v>38</v>
      </c>
      <c r="AC27" s="72" t="s">
        <v>39</v>
      </c>
      <c r="AD27" s="70"/>
      <c r="AE27" s="70"/>
    </row>
    <row r="28" spans="1:31" x14ac:dyDescent="0.25">
      <c r="A28" s="29"/>
      <c r="B28" s="14" t="s">
        <v>146</v>
      </c>
      <c r="C28" s="194" t="s">
        <v>10</v>
      </c>
      <c r="D28" s="195"/>
      <c r="E28" s="14" t="s">
        <v>146</v>
      </c>
      <c r="F28" s="194" t="s">
        <v>10</v>
      </c>
      <c r="G28" s="195"/>
      <c r="H28" s="30"/>
      <c r="I28" s="30"/>
      <c r="J28" s="30"/>
      <c r="K28" s="30"/>
      <c r="L28" s="30"/>
      <c r="M28" s="30"/>
      <c r="N28" s="14" t="s">
        <v>146</v>
      </c>
      <c r="O28" s="194" t="s">
        <v>10</v>
      </c>
      <c r="P28" s="195"/>
      <c r="Q28" s="14" t="s">
        <v>146</v>
      </c>
      <c r="R28" s="194" t="s">
        <v>10</v>
      </c>
      <c r="S28" s="195"/>
      <c r="T28" s="58"/>
      <c r="U28" s="58"/>
      <c r="V28" s="58"/>
      <c r="W28" s="52"/>
      <c r="X28" s="71"/>
      <c r="Y28" s="77"/>
      <c r="Z28" s="74">
        <f>COUNTIF(B28:S28,"Vacant")</f>
        <v>0</v>
      </c>
      <c r="AA28" s="74">
        <f>COUNTIF(B28:S28,"Occupied")</f>
        <v>4</v>
      </c>
      <c r="AB28" s="74">
        <f>COUNTIF(B28:S28,"BDE Trans")</f>
        <v>0</v>
      </c>
      <c r="AC28" s="72">
        <f>Z28+AA28+AB28</f>
        <v>4</v>
      </c>
      <c r="AD28" s="70"/>
      <c r="AE28" s="70"/>
    </row>
    <row r="29" spans="1:31" x14ac:dyDescent="0.25">
      <c r="A29" s="29"/>
      <c r="B29" s="15" t="s">
        <v>5</v>
      </c>
      <c r="C29" s="199"/>
      <c r="D29" s="200"/>
      <c r="E29" s="15" t="s">
        <v>5</v>
      </c>
      <c r="F29" s="199"/>
      <c r="G29" s="200"/>
      <c r="H29" s="30"/>
      <c r="I29" s="30"/>
      <c r="J29" s="30"/>
      <c r="K29" s="30"/>
      <c r="L29" s="30"/>
      <c r="M29" s="30"/>
      <c r="N29" s="15" t="s">
        <v>5</v>
      </c>
      <c r="O29" s="199"/>
      <c r="P29" s="200"/>
      <c r="Q29" s="15" t="s">
        <v>5</v>
      </c>
      <c r="R29" s="199"/>
      <c r="S29" s="200"/>
      <c r="T29" s="64"/>
      <c r="U29" s="64"/>
      <c r="V29" s="64"/>
      <c r="W29" s="52"/>
      <c r="X29" s="71"/>
      <c r="Y29" s="76" t="s">
        <v>37</v>
      </c>
      <c r="Z29" s="74" t="s">
        <v>9</v>
      </c>
      <c r="AA29" s="74" t="s">
        <v>10</v>
      </c>
      <c r="AB29" s="74" t="s">
        <v>38</v>
      </c>
      <c r="AC29" s="72" t="s">
        <v>39</v>
      </c>
      <c r="AD29" s="70"/>
      <c r="AE29" s="70"/>
    </row>
    <row r="30" spans="1:31" x14ac:dyDescent="0.25">
      <c r="A30" s="29"/>
      <c r="B30" s="14" t="s">
        <v>146</v>
      </c>
      <c r="C30" s="194" t="s">
        <v>10</v>
      </c>
      <c r="D30" s="195"/>
      <c r="E30" s="14" t="s">
        <v>146</v>
      </c>
      <c r="F30" s="194" t="s">
        <v>9</v>
      </c>
      <c r="G30" s="195"/>
      <c r="H30" s="30"/>
      <c r="I30" s="30"/>
      <c r="J30" s="30"/>
      <c r="K30" s="30"/>
      <c r="L30" s="30"/>
      <c r="M30" s="30"/>
      <c r="N30" s="14" t="s">
        <v>146</v>
      </c>
      <c r="O30" s="194" t="s">
        <v>10</v>
      </c>
      <c r="P30" s="195"/>
      <c r="Q30" s="14" t="s">
        <v>146</v>
      </c>
      <c r="R30" s="194" t="s">
        <v>10</v>
      </c>
      <c r="S30" s="195"/>
      <c r="T30" s="58"/>
      <c r="U30" s="58"/>
      <c r="V30" s="58"/>
      <c r="W30" s="52"/>
      <c r="X30" s="71"/>
      <c r="Y30" s="77"/>
      <c r="Z30" s="74">
        <f>COUNTIF(B30:S30,"Vacant")</f>
        <v>1</v>
      </c>
      <c r="AA30" s="74">
        <f>COUNTIF(C30:W30,"Occupied")</f>
        <v>3</v>
      </c>
      <c r="AB30" s="74">
        <f>COUNTIF(B30:S30,"BDE Trans")</f>
        <v>0</v>
      </c>
      <c r="AC30" s="72">
        <f>Z30+AA30+AB30</f>
        <v>4</v>
      </c>
      <c r="AD30" s="70"/>
      <c r="AE30" s="70"/>
    </row>
    <row r="31" spans="1:31" ht="15.75" thickBot="1" x14ac:dyDescent="0.3">
      <c r="A31" s="29"/>
      <c r="B31" s="22" t="s">
        <v>19</v>
      </c>
      <c r="C31" s="205"/>
      <c r="D31" s="206"/>
      <c r="E31" s="22" t="s">
        <v>19</v>
      </c>
      <c r="F31" s="203"/>
      <c r="G31" s="204"/>
      <c r="H31" s="30"/>
      <c r="I31" s="30"/>
      <c r="J31" s="30"/>
      <c r="K31" s="30"/>
      <c r="L31" s="30"/>
      <c r="M31" s="30"/>
      <c r="N31" s="22" t="s">
        <v>19</v>
      </c>
      <c r="O31" s="205"/>
      <c r="P31" s="206"/>
      <c r="Q31" s="22" t="s">
        <v>19</v>
      </c>
      <c r="R31" s="203"/>
      <c r="S31" s="204"/>
      <c r="T31" s="64"/>
      <c r="U31" s="64"/>
      <c r="V31" s="64"/>
      <c r="W31" s="52"/>
      <c r="X31" s="71"/>
      <c r="Y31" s="77"/>
      <c r="Z31" s="77"/>
      <c r="AA31" s="77"/>
      <c r="AB31" s="77"/>
      <c r="AC31" s="71"/>
      <c r="AD31" s="70"/>
      <c r="AE31" s="70"/>
    </row>
    <row r="32" spans="1:31" x14ac:dyDescent="0.25">
      <c r="A32" s="29"/>
      <c r="B32" s="201" t="s">
        <v>81</v>
      </c>
      <c r="C32" s="202"/>
      <c r="D32" s="26" t="s">
        <v>16</v>
      </c>
      <c r="E32" s="201" t="s">
        <v>82</v>
      </c>
      <c r="F32" s="202"/>
      <c r="G32" s="26" t="s">
        <v>16</v>
      </c>
      <c r="H32" s="30"/>
      <c r="I32" s="30"/>
      <c r="J32" s="30"/>
      <c r="K32" s="30"/>
      <c r="L32" s="30"/>
      <c r="M32" s="30"/>
      <c r="N32" s="201" t="s">
        <v>78</v>
      </c>
      <c r="O32" s="202"/>
      <c r="P32" s="26" t="s">
        <v>16</v>
      </c>
      <c r="Q32" s="201" t="s">
        <v>77</v>
      </c>
      <c r="R32" s="202"/>
      <c r="S32" s="26" t="s">
        <v>16</v>
      </c>
      <c r="T32" s="63"/>
      <c r="U32" s="63"/>
      <c r="V32" s="63"/>
      <c r="W32" s="52"/>
      <c r="X32" s="71"/>
      <c r="Y32" s="198" t="s">
        <v>29</v>
      </c>
      <c r="Z32" s="198"/>
      <c r="AA32" s="72" t="s">
        <v>46</v>
      </c>
      <c r="AB32" s="72" t="s">
        <v>47</v>
      </c>
      <c r="AC32" s="72" t="s">
        <v>48</v>
      </c>
      <c r="AD32" s="73" t="s">
        <v>16</v>
      </c>
      <c r="AE32" s="73" t="s">
        <v>17</v>
      </c>
    </row>
    <row r="33" spans="1:33" x14ac:dyDescent="0.25">
      <c r="A33" s="29"/>
      <c r="B33" s="11" t="s">
        <v>2</v>
      </c>
      <c r="C33" s="12" t="s">
        <v>7</v>
      </c>
      <c r="D33" s="13"/>
      <c r="E33" s="11" t="s">
        <v>2</v>
      </c>
      <c r="F33" s="12" t="s">
        <v>3</v>
      </c>
      <c r="G33" s="13"/>
      <c r="H33" s="30"/>
      <c r="I33" s="30"/>
      <c r="J33" s="30"/>
      <c r="K33" s="30"/>
      <c r="L33" s="30"/>
      <c r="M33" s="30"/>
      <c r="N33" s="11" t="s">
        <v>2</v>
      </c>
      <c r="O33" s="12" t="s">
        <v>7</v>
      </c>
      <c r="P33" s="13"/>
      <c r="Q33" s="11" t="s">
        <v>2</v>
      </c>
      <c r="R33" s="12" t="s">
        <v>7</v>
      </c>
      <c r="S33" s="13"/>
      <c r="T33" s="53"/>
      <c r="U33" s="53"/>
      <c r="V33" s="53"/>
      <c r="W33" s="52"/>
      <c r="X33" s="71"/>
      <c r="Y33" s="198"/>
      <c r="Z33" s="198"/>
      <c r="AA33" s="74">
        <f>COUNTIF(B33:S33,"Soldier")</f>
        <v>1</v>
      </c>
      <c r="AB33" s="74">
        <f>COUNTIF(B33:S33,"NCO")</f>
        <v>3</v>
      </c>
      <c r="AC33" s="72">
        <f>AA33+AB33</f>
        <v>4</v>
      </c>
      <c r="AD33" s="75">
        <f>COUNTIF(B32:S32,"Male")</f>
        <v>4</v>
      </c>
      <c r="AE33" s="75">
        <f>COUNTIF(B32:S32,"Female")</f>
        <v>0</v>
      </c>
    </row>
    <row r="34" spans="1:33" ht="15.75" thickBot="1" x14ac:dyDescent="0.3">
      <c r="A34" s="29"/>
      <c r="B34" s="15" t="s">
        <v>4</v>
      </c>
      <c r="C34" s="199"/>
      <c r="D34" s="200"/>
      <c r="E34" s="15" t="s">
        <v>4</v>
      </c>
      <c r="F34" s="199"/>
      <c r="G34" s="200"/>
      <c r="H34" s="30"/>
      <c r="I34" s="30"/>
      <c r="J34" s="30"/>
      <c r="K34" s="30"/>
      <c r="L34" s="30"/>
      <c r="M34" s="30"/>
      <c r="N34" s="15" t="s">
        <v>4</v>
      </c>
      <c r="O34" s="199"/>
      <c r="P34" s="200"/>
      <c r="Q34" s="15" t="s">
        <v>4</v>
      </c>
      <c r="R34" s="199"/>
      <c r="S34" s="200"/>
      <c r="T34" s="64"/>
      <c r="U34" s="64"/>
      <c r="V34" s="64"/>
      <c r="W34" s="52"/>
      <c r="X34" s="71"/>
      <c r="Y34" s="76" t="s">
        <v>36</v>
      </c>
      <c r="Z34" s="74" t="s">
        <v>9</v>
      </c>
      <c r="AA34" s="74" t="s">
        <v>10</v>
      </c>
      <c r="AB34" s="74" t="s">
        <v>38</v>
      </c>
      <c r="AC34" s="72" t="s">
        <v>39</v>
      </c>
      <c r="AD34" s="70"/>
      <c r="AE34" s="70"/>
    </row>
    <row r="35" spans="1:33" x14ac:dyDescent="0.25">
      <c r="A35" s="29"/>
      <c r="B35" s="14" t="s">
        <v>146</v>
      </c>
      <c r="C35" s="194" t="s">
        <v>10</v>
      </c>
      <c r="D35" s="195"/>
      <c r="E35" s="14" t="s">
        <v>146</v>
      </c>
      <c r="F35" s="194" t="s">
        <v>9</v>
      </c>
      <c r="G35" s="195"/>
      <c r="H35" s="30"/>
      <c r="I35" s="21" t="s">
        <v>21</v>
      </c>
      <c r="J35" s="19"/>
      <c r="K35" s="19"/>
      <c r="L35" s="20"/>
      <c r="M35" s="30"/>
      <c r="N35" s="14" t="s">
        <v>146</v>
      </c>
      <c r="O35" s="194" t="s">
        <v>10</v>
      </c>
      <c r="P35" s="195"/>
      <c r="Q35" s="14" t="s">
        <v>146</v>
      </c>
      <c r="R35" s="194" t="s">
        <v>10</v>
      </c>
      <c r="S35" s="195"/>
      <c r="T35" s="58"/>
      <c r="U35" s="58"/>
      <c r="V35" s="58"/>
      <c r="W35" s="52"/>
      <c r="X35" s="71"/>
      <c r="Y35" s="77"/>
      <c r="Z35" s="74">
        <f>COUNTIF(B35:S35,"Vacant")</f>
        <v>1</v>
      </c>
      <c r="AA35" s="74">
        <f>COUNTIF(B35:S35,"Occupied")</f>
        <v>3</v>
      </c>
      <c r="AB35" s="74">
        <f>COUNTIF(B35:S35,"BDE Trans")</f>
        <v>0</v>
      </c>
      <c r="AC35" s="72">
        <f>Z35+AA35+AB35</f>
        <v>4</v>
      </c>
      <c r="AD35" s="70"/>
      <c r="AE35" s="70"/>
    </row>
    <row r="36" spans="1:33" x14ac:dyDescent="0.25">
      <c r="A36" s="29"/>
      <c r="B36" s="15" t="s">
        <v>5</v>
      </c>
      <c r="C36" s="199"/>
      <c r="D36" s="200"/>
      <c r="E36" s="15" t="s">
        <v>5</v>
      </c>
      <c r="F36" s="199"/>
      <c r="G36" s="200"/>
      <c r="H36" s="30"/>
      <c r="I36" s="17"/>
      <c r="J36" s="207" t="s">
        <v>195</v>
      </c>
      <c r="K36" s="207"/>
      <c r="L36" s="208"/>
      <c r="M36" s="30"/>
      <c r="N36" s="15" t="s">
        <v>5</v>
      </c>
      <c r="O36" s="199"/>
      <c r="P36" s="200"/>
      <c r="Q36" s="15" t="s">
        <v>5</v>
      </c>
      <c r="R36" s="199"/>
      <c r="S36" s="200"/>
      <c r="T36" s="64"/>
      <c r="U36" s="64"/>
      <c r="V36" s="64"/>
      <c r="W36" s="52"/>
      <c r="X36" s="71"/>
      <c r="Y36" s="76" t="s">
        <v>37</v>
      </c>
      <c r="Z36" s="74" t="s">
        <v>9</v>
      </c>
      <c r="AA36" s="74" t="s">
        <v>10</v>
      </c>
      <c r="AB36" s="74" t="s">
        <v>38</v>
      </c>
      <c r="AC36" s="72" t="s">
        <v>39</v>
      </c>
      <c r="AD36" s="70"/>
      <c r="AE36" s="70"/>
    </row>
    <row r="37" spans="1:33" x14ac:dyDescent="0.25">
      <c r="A37" s="29"/>
      <c r="B37" s="14" t="s">
        <v>146</v>
      </c>
      <c r="C37" s="194" t="s">
        <v>10</v>
      </c>
      <c r="D37" s="195"/>
      <c r="E37" s="14" t="s">
        <v>146</v>
      </c>
      <c r="F37" s="194" t="s">
        <v>9</v>
      </c>
      <c r="G37" s="195"/>
      <c r="H37" s="30"/>
      <c r="I37" s="17"/>
      <c r="J37" s="209" t="s">
        <v>196</v>
      </c>
      <c r="K37" s="209"/>
      <c r="L37" s="210"/>
      <c r="M37" s="30"/>
      <c r="N37" s="14" t="s">
        <v>146</v>
      </c>
      <c r="O37" s="194" t="s">
        <v>10</v>
      </c>
      <c r="P37" s="195"/>
      <c r="Q37" s="14" t="s">
        <v>146</v>
      </c>
      <c r="R37" s="194" t="s">
        <v>10</v>
      </c>
      <c r="S37" s="195"/>
      <c r="T37" s="58"/>
      <c r="U37" s="58"/>
      <c r="V37" s="58"/>
      <c r="W37" s="52"/>
      <c r="X37" s="71"/>
      <c r="Y37" s="77"/>
      <c r="Z37" s="74">
        <f>COUNTIF(B37:S37,"Vacant")</f>
        <v>1</v>
      </c>
      <c r="AA37" s="74">
        <f>COUNTIF(C37:W37,"Occupied")</f>
        <v>3</v>
      </c>
      <c r="AB37" s="74">
        <f>COUNTIF(B37:S37,"BDE Trans")</f>
        <v>0</v>
      </c>
      <c r="AC37" s="72">
        <f>Z37+AA37+AB37</f>
        <v>4</v>
      </c>
      <c r="AD37" s="70"/>
      <c r="AE37" s="70"/>
    </row>
    <row r="38" spans="1:33" ht="15.75" thickBot="1" x14ac:dyDescent="0.3">
      <c r="A38" s="29"/>
      <c r="B38" s="22" t="s">
        <v>19</v>
      </c>
      <c r="C38" s="213"/>
      <c r="D38" s="214"/>
      <c r="E38" s="22" t="s">
        <v>19</v>
      </c>
      <c r="F38" s="196"/>
      <c r="G38" s="197"/>
      <c r="H38" s="30"/>
      <c r="I38" s="18"/>
      <c r="J38" s="192" t="s">
        <v>197</v>
      </c>
      <c r="K38" s="192"/>
      <c r="L38" s="193"/>
      <c r="M38" s="30"/>
      <c r="N38" s="22" t="s">
        <v>19</v>
      </c>
      <c r="O38" s="196"/>
      <c r="P38" s="197"/>
      <c r="Q38" s="22" t="s">
        <v>19</v>
      </c>
      <c r="R38" s="216"/>
      <c r="S38" s="217"/>
      <c r="T38" s="64"/>
      <c r="U38" s="64"/>
      <c r="V38" s="64"/>
      <c r="W38" s="52"/>
      <c r="X38" s="71"/>
      <c r="Y38" s="71"/>
      <c r="Z38" s="71"/>
      <c r="AA38" s="71"/>
      <c r="AB38" s="71"/>
      <c r="AC38" s="71"/>
      <c r="AD38" s="70"/>
      <c r="AE38" s="70"/>
    </row>
    <row r="39" spans="1:33" x14ac:dyDescent="0.25">
      <c r="A39" s="29"/>
      <c r="B39" s="30"/>
      <c r="C39" s="30"/>
      <c r="D39" s="31"/>
      <c r="E39" s="30"/>
      <c r="F39" s="30"/>
      <c r="G39" s="30"/>
      <c r="H39" s="30"/>
      <c r="I39" s="30"/>
      <c r="J39" s="30"/>
      <c r="K39" s="30"/>
      <c r="L39" s="30"/>
      <c r="M39" s="30"/>
      <c r="N39" s="30"/>
      <c r="O39" s="30"/>
      <c r="P39" s="30"/>
      <c r="Q39" s="30"/>
      <c r="R39" s="30"/>
      <c r="S39" s="30"/>
      <c r="T39" s="51"/>
      <c r="U39" s="51"/>
      <c r="V39" s="51"/>
      <c r="W39" s="52"/>
      <c r="X39" s="71"/>
      <c r="Y39" s="71"/>
      <c r="Z39" s="72" t="s">
        <v>9</v>
      </c>
      <c r="AA39" s="72" t="s">
        <v>10</v>
      </c>
      <c r="AB39" s="72" t="s">
        <v>38</v>
      </c>
      <c r="AC39" s="72" t="s">
        <v>39</v>
      </c>
      <c r="AD39" s="72" t="s">
        <v>46</v>
      </c>
      <c r="AE39" s="72" t="s">
        <v>57</v>
      </c>
      <c r="AF39" s="73" t="s">
        <v>16</v>
      </c>
      <c r="AG39" s="73" t="s">
        <v>17</v>
      </c>
    </row>
    <row r="40" spans="1:33" x14ac:dyDescent="0.25">
      <c r="A40" s="29"/>
      <c r="B40" s="30"/>
      <c r="C40" s="30"/>
      <c r="D40" s="31"/>
      <c r="E40" s="30"/>
      <c r="F40" s="30"/>
      <c r="G40" s="30"/>
      <c r="H40" s="30"/>
      <c r="I40" s="30"/>
      <c r="J40" s="33"/>
      <c r="K40" s="30"/>
      <c r="L40" s="30"/>
      <c r="M40" s="30"/>
      <c r="N40" s="30"/>
      <c r="O40" s="30"/>
      <c r="P40" s="30"/>
      <c r="Q40" s="30"/>
      <c r="R40" s="30"/>
      <c r="S40" s="30"/>
      <c r="T40" s="51"/>
      <c r="U40" s="51"/>
      <c r="V40" s="51"/>
      <c r="W40" s="52"/>
      <c r="X40" s="191" t="s">
        <v>56</v>
      </c>
      <c r="Y40" s="191"/>
      <c r="Z40" s="72">
        <f>Z37+Z35+Z30+Z28+Z23+Z21+Z15+Z13+Z8+Z6</f>
        <v>8</v>
      </c>
      <c r="AA40" s="72">
        <f>AA37+AA35+AA30+AA28+AA23+AA21+AA15+AA13+AA8+AA6</f>
        <v>44</v>
      </c>
      <c r="AB40" s="72">
        <f>AB37+AB35+AB30+AB28+AB23+AB21+AB15+AB13+AB8+AB6</f>
        <v>0</v>
      </c>
      <c r="AC40" s="72">
        <f>Z40+AA40+AB40</f>
        <v>52</v>
      </c>
      <c r="AD40" s="73">
        <f>AA33+AA26+AA19+AA11+AA4</f>
        <v>10</v>
      </c>
      <c r="AE40" s="73">
        <f>AB33+AB26+AB19+AB11+AB4</f>
        <v>16</v>
      </c>
      <c r="AF40" s="79">
        <f>AD4+AD11+AD19+AD26+AD33</f>
        <v>21</v>
      </c>
      <c r="AG40" s="80">
        <f>AE4+AE11+AE19+AE26+AE33</f>
        <v>3</v>
      </c>
    </row>
    <row r="41" spans="1:33" x14ac:dyDescent="0.25">
      <c r="A41" s="29"/>
      <c r="B41" s="30"/>
      <c r="C41" s="30"/>
      <c r="D41" s="31"/>
      <c r="E41" s="30"/>
      <c r="F41" s="30"/>
      <c r="G41" s="30"/>
      <c r="H41" s="30"/>
      <c r="I41" s="30"/>
      <c r="J41" s="33"/>
      <c r="K41" s="30"/>
      <c r="L41" s="30"/>
      <c r="M41" s="30"/>
      <c r="N41" s="30"/>
      <c r="O41" s="30"/>
      <c r="P41" s="30"/>
      <c r="Q41" s="30"/>
      <c r="R41" s="30"/>
      <c r="S41" s="30"/>
      <c r="T41" s="51"/>
      <c r="U41" s="51"/>
      <c r="V41" s="51"/>
      <c r="W41" s="54"/>
      <c r="X41" s="81"/>
      <c r="Y41" s="81"/>
      <c r="Z41" s="72"/>
      <c r="AA41" s="71"/>
      <c r="AB41" s="71"/>
      <c r="AC41" s="71"/>
      <c r="AD41" s="70"/>
      <c r="AE41" s="70"/>
    </row>
    <row r="42" spans="1:33" ht="21" x14ac:dyDescent="0.25">
      <c r="A42" s="29"/>
      <c r="B42" s="30"/>
      <c r="C42" s="30"/>
      <c r="D42" s="215" t="s">
        <v>144</v>
      </c>
      <c r="E42" s="215"/>
      <c r="F42" s="215"/>
      <c r="G42" s="215"/>
      <c r="H42" s="215"/>
      <c r="I42" s="34">
        <f>AA40/AC40</f>
        <v>0.84615384615384615</v>
      </c>
      <c r="J42" s="35"/>
      <c r="K42" s="30"/>
      <c r="L42" s="30"/>
      <c r="M42" s="30"/>
      <c r="N42" s="30"/>
      <c r="O42" s="30"/>
      <c r="P42" s="30"/>
      <c r="Q42" s="30"/>
      <c r="R42" s="30"/>
      <c r="S42" s="30"/>
      <c r="T42" s="51"/>
      <c r="U42" s="51"/>
      <c r="V42" s="51"/>
      <c r="W42" s="54"/>
      <c r="X42" s="81"/>
      <c r="Y42" s="81"/>
      <c r="Z42" s="72"/>
      <c r="AA42" s="71"/>
      <c r="AB42" s="71"/>
      <c r="AC42" s="71"/>
      <c r="AD42" s="70"/>
      <c r="AE42" s="70"/>
    </row>
    <row r="43" spans="1:33" ht="21" x14ac:dyDescent="0.25">
      <c r="A43" s="29"/>
      <c r="B43" s="30"/>
      <c r="C43" s="30"/>
      <c r="D43" s="215" t="s">
        <v>145</v>
      </c>
      <c r="E43" s="215"/>
      <c r="F43" s="215"/>
      <c r="G43" s="215"/>
      <c r="H43" s="215"/>
      <c r="I43" s="34">
        <f>Z40/AC40</f>
        <v>0.15384615384615385</v>
      </c>
      <c r="J43" s="30"/>
      <c r="K43" s="30"/>
      <c r="L43" s="30"/>
      <c r="M43" s="30"/>
      <c r="N43" s="30"/>
      <c r="O43" s="30"/>
      <c r="P43" s="30"/>
      <c r="Q43" s="30"/>
      <c r="R43" s="30"/>
      <c r="S43" s="30"/>
      <c r="T43" s="51"/>
      <c r="U43" s="51"/>
      <c r="V43" s="51"/>
      <c r="W43" s="52"/>
      <c r="X43" s="81"/>
      <c r="Y43" s="81"/>
      <c r="Z43" s="72"/>
      <c r="AA43" s="82"/>
      <c r="AB43" s="82"/>
      <c r="AC43" s="82"/>
    </row>
    <row r="44" spans="1:33" ht="15.75" thickBot="1" x14ac:dyDescent="0.3">
      <c r="A44" s="37"/>
      <c r="B44" s="36"/>
      <c r="C44" s="36"/>
      <c r="D44" s="38"/>
      <c r="E44" s="36"/>
      <c r="F44" s="36"/>
      <c r="G44" s="36"/>
      <c r="H44" s="36"/>
      <c r="I44" s="36"/>
      <c r="J44" s="36"/>
      <c r="K44" s="36"/>
      <c r="L44" s="36"/>
      <c r="M44" s="36"/>
      <c r="N44" s="36"/>
      <c r="O44" s="36"/>
      <c r="P44" s="36"/>
      <c r="Q44" s="36"/>
      <c r="R44" s="36"/>
      <c r="S44" s="36"/>
      <c r="T44" s="60"/>
      <c r="U44" s="60"/>
      <c r="V44" s="60"/>
      <c r="W44" s="62"/>
      <c r="X44" s="82"/>
      <c r="Y44" s="82"/>
      <c r="Z44" s="82"/>
      <c r="AA44" s="82"/>
      <c r="AB44" s="82"/>
      <c r="AC44" s="82"/>
    </row>
  </sheetData>
  <sheetProtection formatCells="0" selectLockedCells="1"/>
  <mergeCells count="173">
    <mergeCell ref="Y3:Z3"/>
    <mergeCell ref="Y4:Z4"/>
    <mergeCell ref="C5:D5"/>
    <mergeCell ref="F5:G5"/>
    <mergeCell ref="I5:J5"/>
    <mergeCell ref="L5:M5"/>
    <mergeCell ref="O5:P5"/>
    <mergeCell ref="R5:S5"/>
    <mergeCell ref="D1:Q1"/>
    <mergeCell ref="B3:C3"/>
    <mergeCell ref="E3:F3"/>
    <mergeCell ref="H3:I3"/>
    <mergeCell ref="K3:L3"/>
    <mergeCell ref="N3:O3"/>
    <mergeCell ref="Q3:R3"/>
    <mergeCell ref="C7:D7"/>
    <mergeCell ref="F7:G7"/>
    <mergeCell ref="I7:J7"/>
    <mergeCell ref="L7:M7"/>
    <mergeCell ref="O7:P7"/>
    <mergeCell ref="R7:S7"/>
    <mergeCell ref="C6:D6"/>
    <mergeCell ref="F6:G6"/>
    <mergeCell ref="I6:J6"/>
    <mergeCell ref="L6:M6"/>
    <mergeCell ref="O6:P6"/>
    <mergeCell ref="R6:S6"/>
    <mergeCell ref="C9:D9"/>
    <mergeCell ref="F9:G9"/>
    <mergeCell ref="I9:J9"/>
    <mergeCell ref="L9:M9"/>
    <mergeCell ref="O9:P9"/>
    <mergeCell ref="R9:S9"/>
    <mergeCell ref="C8:D8"/>
    <mergeCell ref="F8:G8"/>
    <mergeCell ref="I8:J8"/>
    <mergeCell ref="L8:M8"/>
    <mergeCell ref="O8:P8"/>
    <mergeCell ref="R8:S8"/>
    <mergeCell ref="C13:D13"/>
    <mergeCell ref="F13:G13"/>
    <mergeCell ref="I13:J13"/>
    <mergeCell ref="L13:M13"/>
    <mergeCell ref="O13:P13"/>
    <mergeCell ref="R13:S13"/>
    <mergeCell ref="Y10:Z10"/>
    <mergeCell ref="Y11:Z11"/>
    <mergeCell ref="C12:D12"/>
    <mergeCell ref="F12:G12"/>
    <mergeCell ref="I12:J12"/>
    <mergeCell ref="L12:M12"/>
    <mergeCell ref="O12:P12"/>
    <mergeCell ref="R12:S12"/>
    <mergeCell ref="B10:C10"/>
    <mergeCell ref="E10:F10"/>
    <mergeCell ref="H10:I10"/>
    <mergeCell ref="K10:L10"/>
    <mergeCell ref="N10:O10"/>
    <mergeCell ref="Q10:R10"/>
    <mergeCell ref="C15:D15"/>
    <mergeCell ref="F15:G15"/>
    <mergeCell ref="I15:J15"/>
    <mergeCell ref="L15:M15"/>
    <mergeCell ref="O15:P15"/>
    <mergeCell ref="R15:S15"/>
    <mergeCell ref="C14:D14"/>
    <mergeCell ref="F14:G14"/>
    <mergeCell ref="I14:J14"/>
    <mergeCell ref="L14:M14"/>
    <mergeCell ref="O14:P14"/>
    <mergeCell ref="R14:S14"/>
    <mergeCell ref="B18:C18"/>
    <mergeCell ref="E18:F18"/>
    <mergeCell ref="N18:O18"/>
    <mergeCell ref="Q18:R18"/>
    <mergeCell ref="Y18:Z18"/>
    <mergeCell ref="Y19:Z19"/>
    <mergeCell ref="C16:D16"/>
    <mergeCell ref="F16:G16"/>
    <mergeCell ref="I16:J16"/>
    <mergeCell ref="L16:M16"/>
    <mergeCell ref="O16:P16"/>
    <mergeCell ref="R16:S16"/>
    <mergeCell ref="C22:D22"/>
    <mergeCell ref="F22:G22"/>
    <mergeCell ref="O22:P22"/>
    <mergeCell ref="R22:S22"/>
    <mergeCell ref="C23:D23"/>
    <mergeCell ref="F23:G23"/>
    <mergeCell ref="O23:P23"/>
    <mergeCell ref="R23:S23"/>
    <mergeCell ref="C20:D20"/>
    <mergeCell ref="F20:G20"/>
    <mergeCell ref="O20:P20"/>
    <mergeCell ref="R20:S20"/>
    <mergeCell ref="C21:D21"/>
    <mergeCell ref="F21:G21"/>
    <mergeCell ref="O21:P21"/>
    <mergeCell ref="R21:S21"/>
    <mergeCell ref="Y25:Z25"/>
    <mergeCell ref="Y26:Z26"/>
    <mergeCell ref="C27:D27"/>
    <mergeCell ref="F27:G27"/>
    <mergeCell ref="O27:P27"/>
    <mergeCell ref="R27:S27"/>
    <mergeCell ref="C24:D24"/>
    <mergeCell ref="F24:G24"/>
    <mergeCell ref="O24:P24"/>
    <mergeCell ref="R24:S24"/>
    <mergeCell ref="B25:C25"/>
    <mergeCell ref="E25:F25"/>
    <mergeCell ref="N25:O25"/>
    <mergeCell ref="Q25:R25"/>
    <mergeCell ref="C30:D30"/>
    <mergeCell ref="F30:G30"/>
    <mergeCell ref="O30:P30"/>
    <mergeCell ref="R30:S30"/>
    <mergeCell ref="C31:D31"/>
    <mergeCell ref="F31:G31"/>
    <mergeCell ref="O31:P31"/>
    <mergeCell ref="R31:S31"/>
    <mergeCell ref="C28:D28"/>
    <mergeCell ref="F28:G28"/>
    <mergeCell ref="O28:P28"/>
    <mergeCell ref="R28:S28"/>
    <mergeCell ref="C29:D29"/>
    <mergeCell ref="F29:G29"/>
    <mergeCell ref="O29:P29"/>
    <mergeCell ref="R29:S29"/>
    <mergeCell ref="F35:G35"/>
    <mergeCell ref="O35:P35"/>
    <mergeCell ref="R35:S35"/>
    <mergeCell ref="B32:C32"/>
    <mergeCell ref="E32:F32"/>
    <mergeCell ref="N32:O32"/>
    <mergeCell ref="Q32:R32"/>
    <mergeCell ref="Y32:Z32"/>
    <mergeCell ref="Y33:Z33"/>
    <mergeCell ref="X40:Y40"/>
    <mergeCell ref="C36:D36"/>
    <mergeCell ref="F36:G36"/>
    <mergeCell ref="J36:L36"/>
    <mergeCell ref="O36:P36"/>
    <mergeCell ref="R36:S36"/>
    <mergeCell ref="C37:D37"/>
    <mergeCell ref="F37:G37"/>
    <mergeCell ref="J37:L37"/>
    <mergeCell ref="O37:P37"/>
    <mergeCell ref="R37:S37"/>
    <mergeCell ref="D42:H42"/>
    <mergeCell ref="D43:H43"/>
    <mergeCell ref="U13:V13"/>
    <mergeCell ref="U14:V14"/>
    <mergeCell ref="U15:V15"/>
    <mergeCell ref="U16:V16"/>
    <mergeCell ref="T3:U3"/>
    <mergeCell ref="U5:V5"/>
    <mergeCell ref="U6:V6"/>
    <mergeCell ref="U7:V7"/>
    <mergeCell ref="U8:V8"/>
    <mergeCell ref="U9:V9"/>
    <mergeCell ref="T10:U10"/>
    <mergeCell ref="U12:V12"/>
    <mergeCell ref="C38:D38"/>
    <mergeCell ref="F38:G38"/>
    <mergeCell ref="J38:L38"/>
    <mergeCell ref="O38:P38"/>
    <mergeCell ref="R38:S38"/>
    <mergeCell ref="C34:D34"/>
    <mergeCell ref="F34:G34"/>
    <mergeCell ref="O34:P34"/>
    <mergeCell ref="R34:S34"/>
    <mergeCell ref="C35:D35"/>
  </mergeCells>
  <conditionalFormatting sqref="C6:D6">
    <cfRule type="cellIs" dxfId="259" priority="46" operator="equal">
      <formula>"Vacant"</formula>
    </cfRule>
  </conditionalFormatting>
  <conditionalFormatting sqref="C6:D6 C8:D8 F6:G6 F8:G8 I8:J8 I6:J6 L6:M6 L8:M8 O6:P6 O8:P8 R8:S8 R6:S6 C13:D13 C15:D15 F15:G15 F13:G13 I13:J13 I15:J15 L13:M13 L15:M15 O13:P13 O15:P15 R13:S13 R15:S15">
    <cfRule type="cellIs" dxfId="258" priority="43" operator="equal">
      <formula>"BDE Trans"</formula>
    </cfRule>
    <cfRule type="cellIs" dxfId="257" priority="44" operator="equal">
      <formula>"Occupied"</formula>
    </cfRule>
    <cfRule type="cellIs" dxfId="256" priority="45" operator="equal">
      <formula>"Vacant"</formula>
    </cfRule>
  </conditionalFormatting>
  <conditionalFormatting sqref="C21:D21 C23:D23">
    <cfRule type="cellIs" dxfId="255" priority="40" operator="equal">
      <formula>"BDE Trans"</formula>
    </cfRule>
    <cfRule type="cellIs" dxfId="254" priority="41" operator="equal">
      <formula>"Occupied"</formula>
    </cfRule>
    <cfRule type="cellIs" dxfId="253" priority="42" operator="equal">
      <formula>"Vacant"</formula>
    </cfRule>
  </conditionalFormatting>
  <conditionalFormatting sqref="F21:G21 F23:G23">
    <cfRule type="cellIs" dxfId="252" priority="37" operator="equal">
      <formula>"BDE Trans"</formula>
    </cfRule>
    <cfRule type="cellIs" dxfId="251" priority="38" operator="equal">
      <formula>"Occupied"</formula>
    </cfRule>
    <cfRule type="cellIs" dxfId="250" priority="39" operator="equal">
      <formula>"Vacant"</formula>
    </cfRule>
  </conditionalFormatting>
  <conditionalFormatting sqref="C28:D28 C30:D30">
    <cfRule type="cellIs" dxfId="249" priority="34" operator="equal">
      <formula>"BDE Trans"</formula>
    </cfRule>
    <cfRule type="cellIs" dxfId="248" priority="35" operator="equal">
      <formula>"Occupied"</formula>
    </cfRule>
    <cfRule type="cellIs" dxfId="247" priority="36" operator="equal">
      <formula>"Vacant"</formula>
    </cfRule>
  </conditionalFormatting>
  <conditionalFormatting sqref="F28:G28 F30:G30">
    <cfRule type="cellIs" dxfId="246" priority="31" operator="equal">
      <formula>"BDE Trans"</formula>
    </cfRule>
    <cfRule type="cellIs" dxfId="245" priority="32" operator="equal">
      <formula>"Occupied"</formula>
    </cfRule>
    <cfRule type="cellIs" dxfId="244" priority="33" operator="equal">
      <formula>"Vacant"</formula>
    </cfRule>
  </conditionalFormatting>
  <conditionalFormatting sqref="C35:D35 C37:D37">
    <cfRule type="cellIs" dxfId="243" priority="28" operator="equal">
      <formula>"BDE Trans"</formula>
    </cfRule>
    <cfRule type="cellIs" dxfId="242" priority="29" operator="equal">
      <formula>"Occupied"</formula>
    </cfRule>
    <cfRule type="cellIs" dxfId="241" priority="30" operator="equal">
      <formula>"Vacant"</formula>
    </cfRule>
  </conditionalFormatting>
  <conditionalFormatting sqref="F35:G35 F37:G37">
    <cfRule type="cellIs" dxfId="240" priority="25" operator="equal">
      <formula>"BDE Trans"</formula>
    </cfRule>
    <cfRule type="cellIs" dxfId="239" priority="26" operator="equal">
      <formula>"Occupied"</formula>
    </cfRule>
    <cfRule type="cellIs" dxfId="238" priority="27" operator="equal">
      <formula>"Vacant"</formula>
    </cfRule>
  </conditionalFormatting>
  <conditionalFormatting sqref="O21:P21 O23:P23">
    <cfRule type="cellIs" dxfId="237" priority="22" operator="equal">
      <formula>"BDE Trans"</formula>
    </cfRule>
    <cfRule type="cellIs" dxfId="236" priority="23" operator="equal">
      <formula>"Occupied"</formula>
    </cfRule>
    <cfRule type="cellIs" dxfId="235" priority="24" operator="equal">
      <formula>"Vacant"</formula>
    </cfRule>
  </conditionalFormatting>
  <conditionalFormatting sqref="R21:V21 R23:V23">
    <cfRule type="cellIs" dxfId="234" priority="19" operator="equal">
      <formula>"BDE Trans"</formula>
    </cfRule>
    <cfRule type="cellIs" dxfId="233" priority="20" operator="equal">
      <formula>"Occupied"</formula>
    </cfRule>
    <cfRule type="cellIs" dxfId="232" priority="21" operator="equal">
      <formula>"Vacant"</formula>
    </cfRule>
  </conditionalFormatting>
  <conditionalFormatting sqref="O28:P28 O30:P30">
    <cfRule type="cellIs" dxfId="231" priority="16" operator="equal">
      <formula>"BDE Trans"</formula>
    </cfRule>
    <cfRule type="cellIs" dxfId="230" priority="17" operator="equal">
      <formula>"Occupied"</formula>
    </cfRule>
    <cfRule type="cellIs" dxfId="229" priority="18" operator="equal">
      <formula>"Vacant"</formula>
    </cfRule>
  </conditionalFormatting>
  <conditionalFormatting sqref="O35:P35 O37:P37">
    <cfRule type="cellIs" dxfId="228" priority="13" operator="equal">
      <formula>"BDE Trans"</formula>
    </cfRule>
    <cfRule type="cellIs" dxfId="227" priority="14" operator="equal">
      <formula>"Occupied"</formula>
    </cfRule>
    <cfRule type="cellIs" dxfId="226" priority="15" operator="equal">
      <formula>"Vacant"</formula>
    </cfRule>
  </conditionalFormatting>
  <conditionalFormatting sqref="R28:V28 R30:V30">
    <cfRule type="cellIs" dxfId="225" priority="10" operator="equal">
      <formula>"BDE Trans"</formula>
    </cfRule>
    <cfRule type="cellIs" dxfId="224" priority="11" operator="equal">
      <formula>"Occupied"</formula>
    </cfRule>
    <cfRule type="cellIs" dxfId="223" priority="12" operator="equal">
      <formula>"Vacant"</formula>
    </cfRule>
  </conditionalFormatting>
  <conditionalFormatting sqref="R35:V35 R37:V37">
    <cfRule type="cellIs" dxfId="222" priority="7" operator="equal">
      <formula>"BDE Trans"</formula>
    </cfRule>
    <cfRule type="cellIs" dxfId="221" priority="8" operator="equal">
      <formula>"Occupied"</formula>
    </cfRule>
    <cfRule type="cellIs" dxfId="220" priority="9" operator="equal">
      <formula>"Vacant"</formula>
    </cfRule>
  </conditionalFormatting>
  <conditionalFormatting sqref="U8:V8 U6:V6">
    <cfRule type="cellIs" dxfId="219" priority="4" operator="equal">
      <formula>"BDE Trans"</formula>
    </cfRule>
    <cfRule type="cellIs" dxfId="218" priority="5" operator="equal">
      <formula>"Occupied"</formula>
    </cfRule>
    <cfRule type="cellIs" dxfId="217" priority="6" operator="equal">
      <formula>"Vacant"</formula>
    </cfRule>
  </conditionalFormatting>
  <conditionalFormatting sqref="U15:V15 U13:V13">
    <cfRule type="cellIs" dxfId="216" priority="1" operator="equal">
      <formula>"BDE Trans"</formula>
    </cfRule>
    <cfRule type="cellIs" dxfId="215" priority="2" operator="equal">
      <formula>"Occupied"</formula>
    </cfRule>
    <cfRule type="cellIs" dxfId="214" priority="3" operator="equal">
      <formula>"Vacant"</formula>
    </cfRule>
  </conditionalFormatting>
  <pageMargins left="0.7" right="0.7" top="0.75" bottom="0.75" header="0.3" footer="0.3"/>
  <pageSetup scale="50" orientation="landscape" r:id="rId1"/>
  <headerFooter>
    <oddHeader>&amp;CBARRACK BREAKDOWN</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'Drop Down'!$D$3:$D$10</xm:f>
          </x14:formula1>
          <xm:sqref>I8:J8 C15:D15 F15:G15 R8:S8 L13:M13 O13:P13 R15:S15 C21:D21 F21:G21 C30:D30 F30:G30 C37:D37 F37:G37 O23:P23 R28:S28 O35:P35 O28:P28 R35:S35 C6:D6 C8:D8 F6:G6 F8:G8 I6:J6 C13:D13 F13:G13 I13:J13 I15:J15 L8:M8 L6:M6 O8:P8 O6:P6 R23:S23 L15:M15 O15:P15 U6:V6 C23:D23 F23:G23 C28:D28 F28:G28 C35:D35 F35:G35 O21:P21 R30:S30 O30:P30 O37:P37 R37:S37 U13:V13 R6:S6 U8:V8 R13:S13 U15:V15 R21:S21</xm:sqref>
        </x14:dataValidation>
        <x14:dataValidation type="list" allowBlank="1" showInputMessage="1" showErrorMessage="1" xr:uid="{00000000-0002-0000-0200-000001000000}">
          <x14:formula1>
            <xm:f>'Drop Down'!$B$3:$B$10</xm:f>
          </x14:formula1>
          <xm:sqref>C4 O26 R26 O4 I4 C11 F4 I11 L4 F11 R4 L11 O11 C19 C26 R11 F19 F26 C33 O19 O33 F33 R19 R33 U4 U11</xm:sqref>
        </x14:dataValidation>
        <x14:dataValidation type="list" allowBlank="1" showInputMessage="1" showErrorMessage="1" xr:uid="{00000000-0002-0000-0200-000002000000}">
          <x14:formula1>
            <xm:f>'Drop Down'!$H$3:$H$11</xm:f>
          </x14:formula1>
          <xm:sqref>D3 D32 P25 P3 J3 D10 G3 J10 M3 G10 S18 M10 P10 D18 G32 V3 S25 G18 D25 P18 P32 G25 V10 S3 S10 S32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AG44"/>
  <sheetViews>
    <sheetView showGridLines="0" showRowColHeaders="0" topLeftCell="D1" zoomScaleNormal="100" workbookViewId="0">
      <selection activeCell="D1" sqref="D1:Q1"/>
    </sheetView>
  </sheetViews>
  <sheetFormatPr defaultRowHeight="15" x14ac:dyDescent="0.25"/>
  <cols>
    <col min="2" max="3" width="10.7109375" customWidth="1"/>
    <col min="4" max="4" width="10.7109375" style="10" customWidth="1"/>
    <col min="5" max="22" width="10.7109375" customWidth="1"/>
    <col min="23" max="23" width="9.140625" style="28" customWidth="1"/>
    <col min="24" max="28" width="9.140625" style="69" customWidth="1"/>
    <col min="29" max="29" width="14" style="69" customWidth="1"/>
    <col min="30" max="31" width="9.140625" style="69" customWidth="1"/>
    <col min="32" max="33" width="9.140625" style="69"/>
  </cols>
  <sheetData>
    <row r="1" spans="1:31" ht="28.5" x14ac:dyDescent="0.25">
      <c r="A1" s="40"/>
      <c r="B1" s="41"/>
      <c r="C1" s="41"/>
      <c r="D1" s="211" t="s">
        <v>85</v>
      </c>
      <c r="E1" s="212"/>
      <c r="F1" s="212"/>
      <c r="G1" s="212"/>
      <c r="H1" s="212"/>
      <c r="I1" s="212"/>
      <c r="J1" s="212"/>
      <c r="K1" s="212"/>
      <c r="L1" s="212"/>
      <c r="M1" s="212"/>
      <c r="N1" s="212"/>
      <c r="O1" s="212"/>
      <c r="P1" s="212"/>
      <c r="Q1" s="212"/>
      <c r="R1" s="41"/>
      <c r="S1" s="41"/>
      <c r="T1" s="41"/>
      <c r="U1" s="41"/>
      <c r="V1" s="41"/>
      <c r="W1" s="42"/>
    </row>
    <row r="2" spans="1:31" ht="15.75" thickBot="1" x14ac:dyDescent="0.3">
      <c r="A2" s="29"/>
      <c r="B2" s="30"/>
      <c r="C2" s="30"/>
      <c r="D2" s="31"/>
      <c r="E2" s="30"/>
      <c r="F2" s="30"/>
      <c r="G2" s="30"/>
      <c r="H2" s="30"/>
      <c r="I2" s="30"/>
      <c r="J2" s="30"/>
      <c r="K2" s="30"/>
      <c r="L2" s="30"/>
      <c r="M2" s="30"/>
      <c r="N2" s="30"/>
      <c r="O2" s="30"/>
      <c r="P2" s="30"/>
      <c r="Q2" s="30"/>
      <c r="R2" s="30"/>
      <c r="S2" s="30"/>
      <c r="T2" s="30"/>
      <c r="U2" s="30"/>
      <c r="V2" s="30"/>
      <c r="W2" s="43"/>
      <c r="X2" s="70"/>
      <c r="Y2" s="70"/>
      <c r="Z2" s="70"/>
      <c r="AA2" s="70"/>
      <c r="AB2" s="70"/>
      <c r="AC2" s="70"/>
      <c r="AD2" s="70"/>
      <c r="AE2" s="70"/>
    </row>
    <row r="3" spans="1:31" x14ac:dyDescent="0.25">
      <c r="A3" s="29"/>
      <c r="B3" s="201" t="s">
        <v>86</v>
      </c>
      <c r="C3" s="202"/>
      <c r="D3" s="26" t="s">
        <v>17</v>
      </c>
      <c r="E3" s="201" t="s">
        <v>88</v>
      </c>
      <c r="F3" s="202"/>
      <c r="G3" s="26" t="s">
        <v>16</v>
      </c>
      <c r="H3" s="201" t="s">
        <v>90</v>
      </c>
      <c r="I3" s="202"/>
      <c r="J3" s="26" t="s">
        <v>16</v>
      </c>
      <c r="K3" s="201" t="s">
        <v>93</v>
      </c>
      <c r="L3" s="202"/>
      <c r="M3" s="26" t="s">
        <v>17</v>
      </c>
      <c r="N3" s="201" t="s">
        <v>94</v>
      </c>
      <c r="O3" s="202"/>
      <c r="P3" s="26" t="s">
        <v>16</v>
      </c>
      <c r="Q3" s="201" t="s">
        <v>96</v>
      </c>
      <c r="R3" s="202"/>
      <c r="S3" s="26" t="s">
        <v>16</v>
      </c>
      <c r="T3" s="201" t="s">
        <v>97</v>
      </c>
      <c r="U3" s="202"/>
      <c r="V3" s="26" t="s">
        <v>16</v>
      </c>
      <c r="W3" s="32"/>
      <c r="X3" s="71"/>
      <c r="Y3" s="198" t="s">
        <v>29</v>
      </c>
      <c r="Z3" s="198"/>
      <c r="AA3" s="72" t="s">
        <v>46</v>
      </c>
      <c r="AB3" s="72" t="s">
        <v>47</v>
      </c>
      <c r="AC3" s="72" t="s">
        <v>48</v>
      </c>
      <c r="AD3" s="73" t="s">
        <v>16</v>
      </c>
      <c r="AE3" s="73" t="s">
        <v>17</v>
      </c>
    </row>
    <row r="4" spans="1:31" x14ac:dyDescent="0.25">
      <c r="A4" s="29"/>
      <c r="B4" s="11" t="s">
        <v>2</v>
      </c>
      <c r="C4" s="12" t="s">
        <v>3</v>
      </c>
      <c r="D4" s="13"/>
      <c r="E4" s="11" t="s">
        <v>2</v>
      </c>
      <c r="F4" s="12" t="s">
        <v>3</v>
      </c>
      <c r="G4" s="13"/>
      <c r="H4" s="11" t="s">
        <v>2</v>
      </c>
      <c r="I4" s="12" t="s">
        <v>7</v>
      </c>
      <c r="J4" s="13"/>
      <c r="K4" s="11" t="s">
        <v>2</v>
      </c>
      <c r="L4" s="12" t="s">
        <v>3</v>
      </c>
      <c r="M4" s="13"/>
      <c r="N4" s="11" t="s">
        <v>2</v>
      </c>
      <c r="O4" s="12" t="s">
        <v>3</v>
      </c>
      <c r="P4" s="13"/>
      <c r="Q4" s="11" t="s">
        <v>2</v>
      </c>
      <c r="R4" s="12" t="s">
        <v>3</v>
      </c>
      <c r="S4" s="13"/>
      <c r="T4" s="11" t="s">
        <v>2</v>
      </c>
      <c r="U4" s="12" t="s">
        <v>7</v>
      </c>
      <c r="V4" s="13"/>
      <c r="W4" s="32"/>
      <c r="X4" s="71"/>
      <c r="Y4" s="198"/>
      <c r="Z4" s="198"/>
      <c r="AA4" s="74">
        <f>COUNTIF(B4:V4,"Soldier")</f>
        <v>5</v>
      </c>
      <c r="AB4" s="74">
        <f>COUNTIF(B4:V4,"NCO")</f>
        <v>2</v>
      </c>
      <c r="AC4" s="72">
        <f>AA4+AB4</f>
        <v>7</v>
      </c>
      <c r="AD4" s="75">
        <f>COUNTIF(B3:V3,"Male")</f>
        <v>5</v>
      </c>
      <c r="AE4" s="75">
        <f>COUNTIF(B3:V3,"Female")</f>
        <v>2</v>
      </c>
    </row>
    <row r="5" spans="1:31" x14ac:dyDescent="0.25">
      <c r="A5" s="29"/>
      <c r="B5" s="15" t="s">
        <v>4</v>
      </c>
      <c r="C5" s="199"/>
      <c r="D5" s="200"/>
      <c r="E5" s="15" t="s">
        <v>4</v>
      </c>
      <c r="F5" s="199"/>
      <c r="G5" s="200"/>
      <c r="H5" s="15" t="s">
        <v>4</v>
      </c>
      <c r="I5" s="199"/>
      <c r="J5" s="200"/>
      <c r="K5" s="15" t="s">
        <v>4</v>
      </c>
      <c r="L5" s="199"/>
      <c r="M5" s="200"/>
      <c r="N5" s="15" t="s">
        <v>4</v>
      </c>
      <c r="O5" s="199"/>
      <c r="P5" s="200"/>
      <c r="Q5" s="15" t="s">
        <v>4</v>
      </c>
      <c r="R5" s="199"/>
      <c r="S5" s="200"/>
      <c r="T5" s="15" t="s">
        <v>4</v>
      </c>
      <c r="U5" s="199"/>
      <c r="V5" s="200"/>
      <c r="W5" s="32"/>
      <c r="X5" s="71"/>
      <c r="Y5" s="76" t="s">
        <v>36</v>
      </c>
      <c r="Z5" s="74" t="s">
        <v>9</v>
      </c>
      <c r="AA5" s="74" t="s">
        <v>10</v>
      </c>
      <c r="AB5" s="74" t="s">
        <v>38</v>
      </c>
      <c r="AC5" s="72" t="s">
        <v>39</v>
      </c>
      <c r="AD5" s="70"/>
      <c r="AE5" s="70"/>
    </row>
    <row r="6" spans="1:31" x14ac:dyDescent="0.25">
      <c r="A6" s="29"/>
      <c r="B6" s="14" t="s">
        <v>146</v>
      </c>
      <c r="C6" s="194" t="s">
        <v>10</v>
      </c>
      <c r="D6" s="195"/>
      <c r="E6" s="14" t="s">
        <v>146</v>
      </c>
      <c r="F6" s="194" t="s">
        <v>10</v>
      </c>
      <c r="G6" s="195"/>
      <c r="H6" s="14" t="s">
        <v>146</v>
      </c>
      <c r="I6" s="194" t="s">
        <v>10</v>
      </c>
      <c r="J6" s="195"/>
      <c r="K6" s="14" t="s">
        <v>146</v>
      </c>
      <c r="L6" s="194" t="s">
        <v>10</v>
      </c>
      <c r="M6" s="195"/>
      <c r="N6" s="14" t="s">
        <v>146</v>
      </c>
      <c r="O6" s="194" t="s">
        <v>9</v>
      </c>
      <c r="P6" s="195"/>
      <c r="Q6" s="14" t="s">
        <v>146</v>
      </c>
      <c r="R6" s="194" t="s">
        <v>10</v>
      </c>
      <c r="S6" s="195"/>
      <c r="T6" s="14" t="s">
        <v>146</v>
      </c>
      <c r="U6" s="194" t="s">
        <v>10</v>
      </c>
      <c r="V6" s="195"/>
      <c r="W6" s="32"/>
      <c r="X6" s="71"/>
      <c r="Y6" s="77"/>
      <c r="Z6" s="74">
        <f>COUNTIF(B6:V6,"Vacant")</f>
        <v>1</v>
      </c>
      <c r="AA6" s="74">
        <f>COUNTIF(B6:V6,"Occupied")</f>
        <v>6</v>
      </c>
      <c r="AB6" s="74">
        <f>COUNTIF(B6:V6,"BDE Trans")</f>
        <v>0</v>
      </c>
      <c r="AC6" s="72">
        <f>Z6+AA6+AB6</f>
        <v>7</v>
      </c>
      <c r="AD6" s="70"/>
      <c r="AE6" s="70"/>
    </row>
    <row r="7" spans="1:31" x14ac:dyDescent="0.25">
      <c r="A7" s="29"/>
      <c r="B7" s="15" t="s">
        <v>5</v>
      </c>
      <c r="C7" s="199"/>
      <c r="D7" s="200"/>
      <c r="E7" s="15" t="s">
        <v>5</v>
      </c>
      <c r="F7" s="199"/>
      <c r="G7" s="200"/>
      <c r="H7" s="15" t="s">
        <v>5</v>
      </c>
      <c r="I7" s="199"/>
      <c r="J7" s="200"/>
      <c r="K7" s="15" t="s">
        <v>5</v>
      </c>
      <c r="L7" s="199"/>
      <c r="M7" s="200"/>
      <c r="N7" s="15" t="s">
        <v>5</v>
      </c>
      <c r="O7" s="199"/>
      <c r="P7" s="200"/>
      <c r="Q7" s="15" t="s">
        <v>5</v>
      </c>
      <c r="R7" s="199"/>
      <c r="S7" s="200"/>
      <c r="T7" s="15" t="s">
        <v>5</v>
      </c>
      <c r="U7" s="199"/>
      <c r="V7" s="200"/>
      <c r="W7" s="32"/>
      <c r="X7" s="71"/>
      <c r="Y7" s="76" t="s">
        <v>37</v>
      </c>
      <c r="Z7" s="74" t="s">
        <v>9</v>
      </c>
      <c r="AA7" s="74" t="s">
        <v>10</v>
      </c>
      <c r="AB7" s="74" t="s">
        <v>38</v>
      </c>
      <c r="AC7" s="72" t="s">
        <v>39</v>
      </c>
      <c r="AD7" s="70"/>
      <c r="AE7" s="70"/>
    </row>
    <row r="8" spans="1:31" x14ac:dyDescent="0.25">
      <c r="A8" s="29"/>
      <c r="B8" s="14" t="s">
        <v>146</v>
      </c>
      <c r="C8" s="194" t="s">
        <v>10</v>
      </c>
      <c r="D8" s="195"/>
      <c r="E8" s="14" t="s">
        <v>146</v>
      </c>
      <c r="F8" s="194" t="s">
        <v>10</v>
      </c>
      <c r="G8" s="195"/>
      <c r="H8" s="14" t="s">
        <v>146</v>
      </c>
      <c r="I8" s="194" t="s">
        <v>10</v>
      </c>
      <c r="J8" s="195"/>
      <c r="K8" s="14" t="s">
        <v>146</v>
      </c>
      <c r="L8" s="194" t="s">
        <v>10</v>
      </c>
      <c r="M8" s="195"/>
      <c r="N8" s="14" t="s">
        <v>146</v>
      </c>
      <c r="O8" s="194" t="s">
        <v>9</v>
      </c>
      <c r="P8" s="195"/>
      <c r="Q8" s="14" t="s">
        <v>146</v>
      </c>
      <c r="R8" s="194" t="s">
        <v>10</v>
      </c>
      <c r="S8" s="195"/>
      <c r="T8" s="14" t="s">
        <v>146</v>
      </c>
      <c r="U8" s="194" t="s">
        <v>10</v>
      </c>
      <c r="V8" s="195"/>
      <c r="W8" s="32"/>
      <c r="X8" s="71"/>
      <c r="Y8" s="77"/>
      <c r="Z8" s="74">
        <f>COUNTIF(B8:V8,"Vacant")</f>
        <v>1</v>
      </c>
      <c r="AA8" s="74">
        <f>COUNTIF(B8:V8,"Occupied")</f>
        <v>6</v>
      </c>
      <c r="AB8" s="74">
        <f>COUNTIF(B8:V8,"BDE Trans")</f>
        <v>0</v>
      </c>
      <c r="AC8" s="72">
        <f>Z8+AA8+AB8</f>
        <v>7</v>
      </c>
      <c r="AD8" s="70"/>
      <c r="AE8" s="70"/>
    </row>
    <row r="9" spans="1:31" ht="15.75" thickBot="1" x14ac:dyDescent="0.3">
      <c r="A9" s="29"/>
      <c r="B9" s="22" t="s">
        <v>19</v>
      </c>
      <c r="C9" s="203"/>
      <c r="D9" s="204"/>
      <c r="E9" s="22" t="s">
        <v>19</v>
      </c>
      <c r="F9" s="203"/>
      <c r="G9" s="204"/>
      <c r="H9" s="22" t="s">
        <v>19</v>
      </c>
      <c r="I9" s="203"/>
      <c r="J9" s="204"/>
      <c r="K9" s="22" t="s">
        <v>19</v>
      </c>
      <c r="L9" s="196"/>
      <c r="M9" s="197"/>
      <c r="N9" s="22" t="s">
        <v>19</v>
      </c>
      <c r="O9" s="213"/>
      <c r="P9" s="214"/>
      <c r="Q9" s="22" t="s">
        <v>19</v>
      </c>
      <c r="R9" s="203"/>
      <c r="S9" s="204"/>
      <c r="T9" s="22" t="s">
        <v>19</v>
      </c>
      <c r="U9" s="203"/>
      <c r="V9" s="204"/>
      <c r="W9" s="32"/>
      <c r="X9" s="71"/>
      <c r="Y9" s="77"/>
      <c r="Z9" s="77"/>
      <c r="AA9" s="77"/>
      <c r="AB9" s="77"/>
      <c r="AC9" s="71"/>
      <c r="AD9" s="70"/>
      <c r="AE9" s="70"/>
    </row>
    <row r="10" spans="1:31" ht="15.75" thickBot="1" x14ac:dyDescent="0.3">
      <c r="A10" s="29"/>
      <c r="B10" s="201" t="s">
        <v>87</v>
      </c>
      <c r="C10" s="202"/>
      <c r="D10" s="26" t="s">
        <v>16</v>
      </c>
      <c r="E10" s="201" t="s">
        <v>89</v>
      </c>
      <c r="F10" s="202"/>
      <c r="G10" s="26" t="s">
        <v>16</v>
      </c>
      <c r="H10" s="201" t="s">
        <v>91</v>
      </c>
      <c r="I10" s="202"/>
      <c r="J10" s="26" t="s">
        <v>17</v>
      </c>
      <c r="K10" s="201" t="s">
        <v>92</v>
      </c>
      <c r="L10" s="202"/>
      <c r="M10" s="26" t="s">
        <v>16</v>
      </c>
      <c r="N10" s="201" t="s">
        <v>95</v>
      </c>
      <c r="O10" s="202"/>
      <c r="P10" s="26" t="s">
        <v>16</v>
      </c>
      <c r="Q10" s="201" t="s">
        <v>99</v>
      </c>
      <c r="R10" s="202"/>
      <c r="S10" s="26" t="s">
        <v>16</v>
      </c>
      <c r="T10" s="201" t="s">
        <v>98</v>
      </c>
      <c r="U10" s="202"/>
      <c r="V10" s="26" t="s">
        <v>16</v>
      </c>
      <c r="W10" s="32"/>
      <c r="X10" s="71"/>
      <c r="Y10" s="198" t="s">
        <v>29</v>
      </c>
      <c r="Z10" s="198"/>
      <c r="AA10" s="72" t="s">
        <v>46</v>
      </c>
      <c r="AB10" s="72" t="s">
        <v>47</v>
      </c>
      <c r="AC10" s="72" t="s">
        <v>48</v>
      </c>
      <c r="AD10" s="73" t="s">
        <v>16</v>
      </c>
      <c r="AE10" s="73" t="s">
        <v>17</v>
      </c>
    </row>
    <row r="11" spans="1:31" x14ac:dyDescent="0.25">
      <c r="A11" s="29"/>
      <c r="B11" s="11" t="s">
        <v>2</v>
      </c>
      <c r="C11" s="12" t="s">
        <v>3</v>
      </c>
      <c r="D11" s="13"/>
      <c r="E11" s="23" t="s">
        <v>2</v>
      </c>
      <c r="F11" s="24" t="s">
        <v>3</v>
      </c>
      <c r="G11" s="25"/>
      <c r="H11" s="11" t="s">
        <v>2</v>
      </c>
      <c r="I11" s="12" t="s">
        <v>7</v>
      </c>
      <c r="J11" s="13"/>
      <c r="K11" s="11" t="s">
        <v>2</v>
      </c>
      <c r="L11" s="12" t="s">
        <v>3</v>
      </c>
      <c r="M11" s="13"/>
      <c r="N11" s="11" t="s">
        <v>2</v>
      </c>
      <c r="O11" s="12" t="s">
        <v>3</v>
      </c>
      <c r="P11" s="13"/>
      <c r="Q11" s="11" t="s">
        <v>2</v>
      </c>
      <c r="R11" s="12" t="s">
        <v>3</v>
      </c>
      <c r="S11" s="13"/>
      <c r="T11" s="11" t="s">
        <v>2</v>
      </c>
      <c r="U11" s="12" t="s">
        <v>3</v>
      </c>
      <c r="V11" s="13"/>
      <c r="W11" s="32"/>
      <c r="X11" s="71"/>
      <c r="Y11" s="198"/>
      <c r="Z11" s="198"/>
      <c r="AA11" s="74">
        <f>COUNTIF(B11:V11,"Soldier")</f>
        <v>6</v>
      </c>
      <c r="AB11" s="74">
        <f>COUNTIF(B11:V11,"NCO")</f>
        <v>1</v>
      </c>
      <c r="AC11" s="72">
        <f>AA11+AB11</f>
        <v>7</v>
      </c>
      <c r="AD11" s="75">
        <f>COUNTIF(B10:V10,"Male")</f>
        <v>6</v>
      </c>
      <c r="AE11" s="75">
        <f>COUNTIF(B10:V10,"Female")</f>
        <v>1</v>
      </c>
    </row>
    <row r="12" spans="1:31" x14ac:dyDescent="0.25">
      <c r="A12" s="29"/>
      <c r="B12" s="15" t="s">
        <v>4</v>
      </c>
      <c r="C12" s="199"/>
      <c r="D12" s="200"/>
      <c r="E12" s="15" t="s">
        <v>4</v>
      </c>
      <c r="F12" s="199"/>
      <c r="G12" s="200"/>
      <c r="H12" s="15" t="s">
        <v>4</v>
      </c>
      <c r="I12" s="199"/>
      <c r="J12" s="200"/>
      <c r="K12" s="15" t="s">
        <v>4</v>
      </c>
      <c r="L12" s="199"/>
      <c r="M12" s="200"/>
      <c r="N12" s="15" t="s">
        <v>4</v>
      </c>
      <c r="O12" s="199"/>
      <c r="P12" s="200"/>
      <c r="Q12" s="15" t="s">
        <v>4</v>
      </c>
      <c r="R12" s="199"/>
      <c r="S12" s="200"/>
      <c r="T12" s="15" t="s">
        <v>4</v>
      </c>
      <c r="U12" s="199"/>
      <c r="V12" s="200"/>
      <c r="W12" s="32"/>
      <c r="X12" s="71"/>
      <c r="Y12" s="76" t="s">
        <v>36</v>
      </c>
      <c r="Z12" s="74" t="s">
        <v>9</v>
      </c>
      <c r="AA12" s="74" t="s">
        <v>10</v>
      </c>
      <c r="AB12" s="74" t="s">
        <v>38</v>
      </c>
      <c r="AC12" s="72" t="s">
        <v>39</v>
      </c>
      <c r="AD12" s="70"/>
      <c r="AE12" s="70"/>
    </row>
    <row r="13" spans="1:31" x14ac:dyDescent="0.25">
      <c r="A13" s="29"/>
      <c r="B13" s="14" t="s">
        <v>146</v>
      </c>
      <c r="C13" s="194" t="s">
        <v>10</v>
      </c>
      <c r="D13" s="195"/>
      <c r="E13" s="14" t="s">
        <v>146</v>
      </c>
      <c r="F13" s="194" t="s">
        <v>9</v>
      </c>
      <c r="G13" s="195"/>
      <c r="H13" s="14" t="s">
        <v>146</v>
      </c>
      <c r="I13" s="194" t="s">
        <v>10</v>
      </c>
      <c r="J13" s="195"/>
      <c r="K13" s="14" t="s">
        <v>146</v>
      </c>
      <c r="L13" s="194" t="s">
        <v>10</v>
      </c>
      <c r="M13" s="195"/>
      <c r="N13" s="14" t="s">
        <v>146</v>
      </c>
      <c r="O13" s="194" t="s">
        <v>10</v>
      </c>
      <c r="P13" s="195"/>
      <c r="Q13" s="14" t="s">
        <v>146</v>
      </c>
      <c r="R13" s="194" t="s">
        <v>10</v>
      </c>
      <c r="S13" s="195"/>
      <c r="T13" s="14" t="s">
        <v>146</v>
      </c>
      <c r="U13" s="194" t="s">
        <v>10</v>
      </c>
      <c r="V13" s="195"/>
      <c r="W13" s="32"/>
      <c r="X13" s="71"/>
      <c r="Y13" s="77"/>
      <c r="Z13" s="74">
        <f>COUNTIF(B13:V13,"Vacant")</f>
        <v>1</v>
      </c>
      <c r="AA13" s="74">
        <f>COUNTIF(B13:V13,"Occupied")</f>
        <v>6</v>
      </c>
      <c r="AB13" s="74">
        <f>COUNTIF(B13:V13,"BDE Trans")</f>
        <v>0</v>
      </c>
      <c r="AC13" s="72">
        <f>Z13+AA13+AB13</f>
        <v>7</v>
      </c>
      <c r="AD13" s="70"/>
      <c r="AE13" s="70"/>
    </row>
    <row r="14" spans="1:31" x14ac:dyDescent="0.25">
      <c r="A14" s="29"/>
      <c r="B14" s="15" t="s">
        <v>5</v>
      </c>
      <c r="C14" s="199"/>
      <c r="D14" s="200"/>
      <c r="E14" s="15" t="s">
        <v>5</v>
      </c>
      <c r="F14" s="199"/>
      <c r="G14" s="200"/>
      <c r="H14" s="15" t="s">
        <v>5</v>
      </c>
      <c r="I14" s="199"/>
      <c r="J14" s="200"/>
      <c r="K14" s="15" t="s">
        <v>5</v>
      </c>
      <c r="L14" s="199"/>
      <c r="M14" s="200"/>
      <c r="N14" s="15" t="s">
        <v>5</v>
      </c>
      <c r="O14" s="199"/>
      <c r="P14" s="200"/>
      <c r="Q14" s="15" t="s">
        <v>5</v>
      </c>
      <c r="R14" s="199"/>
      <c r="S14" s="200"/>
      <c r="T14" s="15" t="s">
        <v>5</v>
      </c>
      <c r="U14" s="199"/>
      <c r="V14" s="200"/>
      <c r="W14" s="32"/>
      <c r="X14" s="71"/>
      <c r="Y14" s="76" t="s">
        <v>37</v>
      </c>
      <c r="Z14" s="74" t="s">
        <v>9</v>
      </c>
      <c r="AA14" s="74" t="s">
        <v>10</v>
      </c>
      <c r="AB14" s="74" t="s">
        <v>38</v>
      </c>
      <c r="AC14" s="72" t="s">
        <v>39</v>
      </c>
      <c r="AD14" s="70"/>
      <c r="AE14" s="70"/>
    </row>
    <row r="15" spans="1:31" x14ac:dyDescent="0.25">
      <c r="A15" s="29"/>
      <c r="B15" s="14" t="s">
        <v>146</v>
      </c>
      <c r="C15" s="194" t="s">
        <v>10</v>
      </c>
      <c r="D15" s="195"/>
      <c r="E15" s="14" t="s">
        <v>146</v>
      </c>
      <c r="F15" s="194" t="s">
        <v>10</v>
      </c>
      <c r="G15" s="195"/>
      <c r="H15" s="14" t="s">
        <v>146</v>
      </c>
      <c r="I15" s="194" t="s">
        <v>10</v>
      </c>
      <c r="J15" s="195"/>
      <c r="K15" s="14" t="s">
        <v>146</v>
      </c>
      <c r="L15" s="194" t="s">
        <v>10</v>
      </c>
      <c r="M15" s="195"/>
      <c r="N15" s="14" t="s">
        <v>146</v>
      </c>
      <c r="O15" s="194" t="s">
        <v>10</v>
      </c>
      <c r="P15" s="195"/>
      <c r="Q15" s="14" t="s">
        <v>146</v>
      </c>
      <c r="R15" s="194" t="s">
        <v>10</v>
      </c>
      <c r="S15" s="195"/>
      <c r="T15" s="14" t="s">
        <v>146</v>
      </c>
      <c r="U15" s="194" t="s">
        <v>10</v>
      </c>
      <c r="V15" s="195"/>
      <c r="W15" s="32"/>
      <c r="X15" s="71"/>
      <c r="Y15" s="77"/>
      <c r="Z15" s="74">
        <f>COUNTIF(B15:V15,"Vacant")</f>
        <v>0</v>
      </c>
      <c r="AA15" s="74">
        <f>COUNTIF(B15:V15,"Occupied")</f>
        <v>7</v>
      </c>
      <c r="AB15" s="74">
        <f>COUNTIF(B15:V15,"BDE Trans")</f>
        <v>0</v>
      </c>
      <c r="AC15" s="72">
        <f>Z15+AA15+AB15</f>
        <v>7</v>
      </c>
      <c r="AD15" s="70"/>
      <c r="AE15" s="70"/>
    </row>
    <row r="16" spans="1:31" ht="15.75" thickBot="1" x14ac:dyDescent="0.3">
      <c r="A16" s="29"/>
      <c r="B16" s="22" t="s">
        <v>19</v>
      </c>
      <c r="C16" s="203"/>
      <c r="D16" s="204"/>
      <c r="E16" s="22" t="s">
        <v>19</v>
      </c>
      <c r="F16" s="203"/>
      <c r="G16" s="204"/>
      <c r="H16" s="22" t="s">
        <v>19</v>
      </c>
      <c r="I16" s="205"/>
      <c r="J16" s="206"/>
      <c r="K16" s="22" t="s">
        <v>19</v>
      </c>
      <c r="L16" s="203"/>
      <c r="M16" s="204"/>
      <c r="N16" s="22" t="s">
        <v>19</v>
      </c>
      <c r="O16" s="203"/>
      <c r="P16" s="204"/>
      <c r="Q16" s="22" t="s">
        <v>19</v>
      </c>
      <c r="R16" s="203"/>
      <c r="S16" s="204"/>
      <c r="T16" s="22" t="s">
        <v>19</v>
      </c>
      <c r="U16" s="203"/>
      <c r="V16" s="204"/>
      <c r="W16" s="32"/>
      <c r="X16" s="71"/>
      <c r="Y16" s="71"/>
      <c r="Z16" s="71"/>
      <c r="AA16" s="71"/>
      <c r="AB16" s="71"/>
      <c r="AC16" s="78"/>
      <c r="AD16" s="70"/>
      <c r="AE16" s="70"/>
    </row>
    <row r="17" spans="1:31" ht="15.75" thickBot="1" x14ac:dyDescent="0.3">
      <c r="A17" s="29"/>
      <c r="B17" s="39"/>
      <c r="C17" s="16"/>
      <c r="D17" s="16"/>
      <c r="E17" s="39"/>
      <c r="F17" s="16"/>
      <c r="G17" s="16"/>
      <c r="H17" s="39"/>
      <c r="I17" s="16"/>
      <c r="J17" s="16"/>
      <c r="K17" s="30"/>
      <c r="L17" s="30"/>
      <c r="M17" s="30"/>
      <c r="N17" s="30"/>
      <c r="O17" s="30"/>
      <c r="P17" s="30"/>
      <c r="Q17" s="30"/>
      <c r="R17" s="30"/>
      <c r="S17" s="30"/>
      <c r="T17" s="51"/>
      <c r="U17" s="51"/>
      <c r="V17" s="51"/>
      <c r="W17" s="52"/>
      <c r="X17" s="71"/>
      <c r="Y17" s="71"/>
      <c r="Z17" s="71"/>
      <c r="AA17" s="71"/>
      <c r="AB17" s="71"/>
      <c r="AC17" s="78"/>
      <c r="AD17" s="70"/>
      <c r="AE17" s="70"/>
    </row>
    <row r="18" spans="1:31" x14ac:dyDescent="0.25">
      <c r="A18" s="29"/>
      <c r="B18" s="201" t="s">
        <v>100</v>
      </c>
      <c r="C18" s="202"/>
      <c r="D18" s="26" t="s">
        <v>17</v>
      </c>
      <c r="E18" s="201" t="s">
        <v>102</v>
      </c>
      <c r="F18" s="202"/>
      <c r="G18" s="26" t="s">
        <v>16</v>
      </c>
      <c r="H18" s="30"/>
      <c r="I18" s="30"/>
      <c r="J18" s="30"/>
      <c r="K18" s="30"/>
      <c r="L18" s="30"/>
      <c r="M18" s="30"/>
      <c r="N18" s="201" t="s">
        <v>106</v>
      </c>
      <c r="O18" s="202"/>
      <c r="P18" s="26" t="s">
        <v>16</v>
      </c>
      <c r="Q18" s="201" t="s">
        <v>108</v>
      </c>
      <c r="R18" s="202"/>
      <c r="S18" s="26" t="s">
        <v>17</v>
      </c>
      <c r="T18" s="63"/>
      <c r="U18" s="63"/>
      <c r="V18" s="63"/>
      <c r="W18" s="52"/>
      <c r="X18" s="71"/>
      <c r="Y18" s="198" t="s">
        <v>29</v>
      </c>
      <c r="Z18" s="198"/>
      <c r="AA18" s="72" t="s">
        <v>46</v>
      </c>
      <c r="AB18" s="72" t="s">
        <v>47</v>
      </c>
      <c r="AC18" s="72" t="s">
        <v>48</v>
      </c>
      <c r="AD18" s="73" t="s">
        <v>16</v>
      </c>
      <c r="AE18" s="73" t="s">
        <v>17</v>
      </c>
    </row>
    <row r="19" spans="1:31" x14ac:dyDescent="0.25">
      <c r="A19" s="29"/>
      <c r="B19" s="11" t="s">
        <v>2</v>
      </c>
      <c r="C19" s="12" t="s">
        <v>3</v>
      </c>
      <c r="D19" s="13"/>
      <c r="E19" s="11" t="s">
        <v>2</v>
      </c>
      <c r="F19" s="12" t="s">
        <v>3</v>
      </c>
      <c r="G19" s="13"/>
      <c r="H19" s="30"/>
      <c r="I19" s="30"/>
      <c r="J19" s="30"/>
      <c r="K19" s="30"/>
      <c r="L19" s="30"/>
      <c r="M19" s="30"/>
      <c r="N19" s="11" t="s">
        <v>2</v>
      </c>
      <c r="O19" s="12" t="s">
        <v>7</v>
      </c>
      <c r="P19" s="13"/>
      <c r="Q19" s="11" t="s">
        <v>2</v>
      </c>
      <c r="R19" s="12" t="s">
        <v>3</v>
      </c>
      <c r="S19" s="13"/>
      <c r="T19" s="53"/>
      <c r="U19" s="53"/>
      <c r="V19" s="53"/>
      <c r="W19" s="52"/>
      <c r="X19" s="71"/>
      <c r="Y19" s="198"/>
      <c r="Z19" s="198"/>
      <c r="AA19" s="74">
        <f>COUNTIF(B19:S19,"Soldier")</f>
        <v>3</v>
      </c>
      <c r="AB19" s="74">
        <f>COUNTIF(B19:S19,"NCO")</f>
        <v>1</v>
      </c>
      <c r="AC19" s="72">
        <f>AA19+AB19</f>
        <v>4</v>
      </c>
      <c r="AD19" s="75">
        <f>COUNTIF(B18:S18,"Male")</f>
        <v>2</v>
      </c>
      <c r="AE19" s="75">
        <f>COUNTIF(B18:S18,"Female")</f>
        <v>2</v>
      </c>
    </row>
    <row r="20" spans="1:31" x14ac:dyDescent="0.25">
      <c r="A20" s="29"/>
      <c r="B20" s="15" t="s">
        <v>4</v>
      </c>
      <c r="C20" s="199"/>
      <c r="D20" s="200"/>
      <c r="E20" s="15" t="s">
        <v>4</v>
      </c>
      <c r="F20" s="199"/>
      <c r="G20" s="200"/>
      <c r="H20" s="30"/>
      <c r="I20" s="30"/>
      <c r="J20" s="30"/>
      <c r="K20" s="30"/>
      <c r="L20" s="30"/>
      <c r="M20" s="30"/>
      <c r="N20" s="15" t="s">
        <v>4</v>
      </c>
      <c r="O20" s="199"/>
      <c r="P20" s="200"/>
      <c r="Q20" s="15" t="s">
        <v>4</v>
      </c>
      <c r="R20" s="199"/>
      <c r="S20" s="200"/>
      <c r="T20" s="64"/>
      <c r="U20" s="64"/>
      <c r="V20" s="64"/>
      <c r="W20" s="52"/>
      <c r="X20" s="71"/>
      <c r="Y20" s="76" t="s">
        <v>36</v>
      </c>
      <c r="Z20" s="74" t="s">
        <v>9</v>
      </c>
      <c r="AA20" s="74" t="s">
        <v>10</v>
      </c>
      <c r="AB20" s="74" t="s">
        <v>38</v>
      </c>
      <c r="AC20" s="72" t="s">
        <v>39</v>
      </c>
      <c r="AD20" s="70"/>
      <c r="AE20" s="70"/>
    </row>
    <row r="21" spans="1:31" x14ac:dyDescent="0.25">
      <c r="A21" s="29"/>
      <c r="B21" s="14" t="s">
        <v>146</v>
      </c>
      <c r="C21" s="194" t="s">
        <v>10</v>
      </c>
      <c r="D21" s="195"/>
      <c r="E21" s="14" t="s">
        <v>146</v>
      </c>
      <c r="F21" s="194" t="s">
        <v>10</v>
      </c>
      <c r="G21" s="195"/>
      <c r="H21" s="30"/>
      <c r="I21" s="30"/>
      <c r="J21" s="30"/>
      <c r="K21" s="30"/>
      <c r="L21" s="30"/>
      <c r="M21" s="30"/>
      <c r="N21" s="14" t="s">
        <v>146</v>
      </c>
      <c r="O21" s="194" t="s">
        <v>10</v>
      </c>
      <c r="P21" s="195"/>
      <c r="Q21" s="14" t="s">
        <v>146</v>
      </c>
      <c r="R21" s="194" t="s">
        <v>10</v>
      </c>
      <c r="S21" s="195"/>
      <c r="T21" s="58"/>
      <c r="U21" s="58"/>
      <c r="V21" s="58"/>
      <c r="W21" s="52"/>
      <c r="X21" s="71"/>
      <c r="Y21" s="77"/>
      <c r="Z21" s="74">
        <f>COUNTIF(B21:S21,"Vacant")</f>
        <v>0</v>
      </c>
      <c r="AA21" s="74">
        <f>COUNTIF(B21:S21,"Occupied")</f>
        <v>4</v>
      </c>
      <c r="AB21" s="74">
        <f>COUNTIF(B21:S21,"BDE Trans")</f>
        <v>0</v>
      </c>
      <c r="AC21" s="72">
        <f>Z21+AA21+AB21</f>
        <v>4</v>
      </c>
      <c r="AD21" s="70"/>
      <c r="AE21" s="70"/>
    </row>
    <row r="22" spans="1:31" x14ac:dyDescent="0.25">
      <c r="A22" s="29"/>
      <c r="B22" s="15" t="s">
        <v>5</v>
      </c>
      <c r="C22" s="199"/>
      <c r="D22" s="200"/>
      <c r="E22" s="15" t="s">
        <v>5</v>
      </c>
      <c r="F22" s="199"/>
      <c r="G22" s="200"/>
      <c r="H22" s="30"/>
      <c r="I22" s="30"/>
      <c r="J22" s="30"/>
      <c r="K22" s="30"/>
      <c r="L22" s="30"/>
      <c r="M22" s="30"/>
      <c r="N22" s="15" t="s">
        <v>5</v>
      </c>
      <c r="O22" s="199"/>
      <c r="P22" s="200"/>
      <c r="Q22" s="15" t="s">
        <v>5</v>
      </c>
      <c r="R22" s="199"/>
      <c r="S22" s="200"/>
      <c r="T22" s="64"/>
      <c r="U22" s="64"/>
      <c r="V22" s="64"/>
      <c r="W22" s="52"/>
      <c r="X22" s="71"/>
      <c r="Y22" s="76" t="s">
        <v>37</v>
      </c>
      <c r="Z22" s="74" t="s">
        <v>9</v>
      </c>
      <c r="AA22" s="74" t="s">
        <v>10</v>
      </c>
      <c r="AB22" s="74" t="s">
        <v>38</v>
      </c>
      <c r="AC22" s="72" t="s">
        <v>39</v>
      </c>
      <c r="AD22" s="70"/>
      <c r="AE22" s="70"/>
    </row>
    <row r="23" spans="1:31" x14ac:dyDescent="0.25">
      <c r="A23" s="29"/>
      <c r="B23" s="14" t="s">
        <v>146</v>
      </c>
      <c r="C23" s="194" t="s">
        <v>10</v>
      </c>
      <c r="D23" s="195"/>
      <c r="E23" s="14" t="s">
        <v>146</v>
      </c>
      <c r="F23" s="194" t="s">
        <v>9</v>
      </c>
      <c r="G23" s="195"/>
      <c r="H23" s="30"/>
      <c r="I23" s="30"/>
      <c r="J23" s="30"/>
      <c r="K23" s="30"/>
      <c r="L23" s="30"/>
      <c r="M23" s="30"/>
      <c r="N23" s="14" t="s">
        <v>146</v>
      </c>
      <c r="O23" s="194" t="s">
        <v>10</v>
      </c>
      <c r="P23" s="195"/>
      <c r="Q23" s="14" t="s">
        <v>146</v>
      </c>
      <c r="R23" s="194" t="s">
        <v>9</v>
      </c>
      <c r="S23" s="195"/>
      <c r="T23" s="58"/>
      <c r="U23" s="58"/>
      <c r="V23" s="58"/>
      <c r="W23" s="52"/>
      <c r="X23" s="71"/>
      <c r="Y23" s="77"/>
      <c r="Z23" s="74">
        <f>COUNTIF(B23:S23,"Vacant")</f>
        <v>2</v>
      </c>
      <c r="AA23" s="74">
        <f>COUNTIF(C23:W23,"Occupied")</f>
        <v>2</v>
      </c>
      <c r="AB23" s="74">
        <f>COUNTIF(B23:S23,"BDE Trans")</f>
        <v>0</v>
      </c>
      <c r="AC23" s="72">
        <f>Z23+AA23+AB23</f>
        <v>4</v>
      </c>
      <c r="AD23" s="70"/>
      <c r="AE23" s="70"/>
    </row>
    <row r="24" spans="1:31" ht="15.75" thickBot="1" x14ac:dyDescent="0.3">
      <c r="A24" s="29"/>
      <c r="B24" s="22" t="s">
        <v>19</v>
      </c>
      <c r="C24" s="203"/>
      <c r="D24" s="204"/>
      <c r="E24" s="22" t="s">
        <v>19</v>
      </c>
      <c r="F24" s="203"/>
      <c r="G24" s="204"/>
      <c r="H24" s="30"/>
      <c r="I24" s="30"/>
      <c r="J24" s="30"/>
      <c r="K24" s="30"/>
      <c r="L24" s="30"/>
      <c r="M24" s="30"/>
      <c r="N24" s="22" t="s">
        <v>19</v>
      </c>
      <c r="O24" s="203"/>
      <c r="P24" s="204"/>
      <c r="Q24" s="22" t="s">
        <v>19</v>
      </c>
      <c r="R24" s="203"/>
      <c r="S24" s="204"/>
      <c r="T24" s="64"/>
      <c r="U24" s="64"/>
      <c r="V24" s="64"/>
      <c r="W24" s="52"/>
      <c r="X24" s="71"/>
      <c r="Y24" s="76"/>
      <c r="Z24" s="77"/>
      <c r="AA24" s="77"/>
      <c r="AB24" s="77"/>
      <c r="AC24" s="71"/>
      <c r="AD24" s="70"/>
      <c r="AE24" s="70"/>
    </row>
    <row r="25" spans="1:31" x14ac:dyDescent="0.25">
      <c r="A25" s="29"/>
      <c r="B25" s="201" t="s">
        <v>101</v>
      </c>
      <c r="C25" s="202"/>
      <c r="D25" s="26" t="s">
        <v>16</v>
      </c>
      <c r="E25" s="201" t="s">
        <v>103</v>
      </c>
      <c r="F25" s="202"/>
      <c r="G25" s="26" t="s">
        <v>16</v>
      </c>
      <c r="H25" s="30"/>
      <c r="I25" s="30"/>
      <c r="J25" s="30"/>
      <c r="K25" s="30"/>
      <c r="L25" s="30"/>
      <c r="M25" s="30"/>
      <c r="N25" s="201" t="s">
        <v>107</v>
      </c>
      <c r="O25" s="202"/>
      <c r="P25" s="26" t="s">
        <v>16</v>
      </c>
      <c r="Q25" s="201" t="s">
        <v>109</v>
      </c>
      <c r="R25" s="202"/>
      <c r="S25" s="26" t="s">
        <v>16</v>
      </c>
      <c r="T25" s="63"/>
      <c r="U25" s="63"/>
      <c r="V25" s="63"/>
      <c r="W25" s="52"/>
      <c r="X25" s="71"/>
      <c r="Y25" s="198" t="s">
        <v>29</v>
      </c>
      <c r="Z25" s="198"/>
      <c r="AA25" s="72" t="s">
        <v>46</v>
      </c>
      <c r="AB25" s="72" t="s">
        <v>47</v>
      </c>
      <c r="AC25" s="72" t="s">
        <v>48</v>
      </c>
      <c r="AD25" s="73" t="s">
        <v>16</v>
      </c>
      <c r="AE25" s="73" t="s">
        <v>17</v>
      </c>
    </row>
    <row r="26" spans="1:31" x14ac:dyDescent="0.25">
      <c r="A26" s="29"/>
      <c r="B26" s="11" t="s">
        <v>2</v>
      </c>
      <c r="C26" s="12" t="s">
        <v>7</v>
      </c>
      <c r="D26" s="13"/>
      <c r="E26" s="11" t="s">
        <v>2</v>
      </c>
      <c r="F26" s="12" t="s">
        <v>3</v>
      </c>
      <c r="G26" s="13"/>
      <c r="H26" s="30"/>
      <c r="I26" s="30"/>
      <c r="J26" s="30"/>
      <c r="K26" s="30"/>
      <c r="L26" s="30"/>
      <c r="M26" s="30"/>
      <c r="N26" s="11" t="s">
        <v>2</v>
      </c>
      <c r="O26" s="12" t="s">
        <v>3</v>
      </c>
      <c r="P26" s="13"/>
      <c r="Q26" s="11" t="s">
        <v>2</v>
      </c>
      <c r="R26" s="12" t="s">
        <v>3</v>
      </c>
      <c r="S26" s="13"/>
      <c r="T26" s="53"/>
      <c r="U26" s="53"/>
      <c r="V26" s="53"/>
      <c r="W26" s="52"/>
      <c r="X26" s="71"/>
      <c r="Y26" s="198"/>
      <c r="Z26" s="198"/>
      <c r="AA26" s="74">
        <f>COUNTIF(B26:S26,"Soldier")</f>
        <v>3</v>
      </c>
      <c r="AB26" s="74">
        <f>COUNTIF(B26:S26,"NCO")</f>
        <v>1</v>
      </c>
      <c r="AC26" s="72">
        <f>AA26+AB26</f>
        <v>4</v>
      </c>
      <c r="AD26" s="75">
        <f>COUNTIF(B25:S25,"Male")</f>
        <v>4</v>
      </c>
      <c r="AE26" s="75">
        <f>COUNTIF(B25:S25,"Female")</f>
        <v>0</v>
      </c>
    </row>
    <row r="27" spans="1:31" x14ac:dyDescent="0.25">
      <c r="A27" s="29"/>
      <c r="B27" s="15" t="s">
        <v>4</v>
      </c>
      <c r="C27" s="199"/>
      <c r="D27" s="200"/>
      <c r="E27" s="15" t="s">
        <v>4</v>
      </c>
      <c r="F27" s="199"/>
      <c r="G27" s="200"/>
      <c r="H27" s="30"/>
      <c r="I27" s="30"/>
      <c r="J27" s="30"/>
      <c r="K27" s="30"/>
      <c r="L27" s="30"/>
      <c r="M27" s="30"/>
      <c r="N27" s="15" t="s">
        <v>4</v>
      </c>
      <c r="O27" s="199"/>
      <c r="P27" s="200"/>
      <c r="Q27" s="15" t="s">
        <v>4</v>
      </c>
      <c r="R27" s="199"/>
      <c r="S27" s="200"/>
      <c r="T27" s="64"/>
      <c r="U27" s="64"/>
      <c r="V27" s="64"/>
      <c r="W27" s="52"/>
      <c r="X27" s="71"/>
      <c r="Y27" s="76" t="s">
        <v>36</v>
      </c>
      <c r="Z27" s="74" t="s">
        <v>9</v>
      </c>
      <c r="AA27" s="74" t="s">
        <v>10</v>
      </c>
      <c r="AB27" s="74" t="s">
        <v>38</v>
      </c>
      <c r="AC27" s="72" t="s">
        <v>39</v>
      </c>
      <c r="AD27" s="70"/>
      <c r="AE27" s="70"/>
    </row>
    <row r="28" spans="1:31" x14ac:dyDescent="0.25">
      <c r="A28" s="29"/>
      <c r="B28" s="14" t="s">
        <v>146</v>
      </c>
      <c r="C28" s="194" t="s">
        <v>10</v>
      </c>
      <c r="D28" s="195"/>
      <c r="E28" s="14" t="s">
        <v>146</v>
      </c>
      <c r="F28" s="194" t="s">
        <v>10</v>
      </c>
      <c r="G28" s="195"/>
      <c r="H28" s="30"/>
      <c r="I28" s="30"/>
      <c r="J28" s="30"/>
      <c r="K28" s="30"/>
      <c r="L28" s="30"/>
      <c r="M28" s="30"/>
      <c r="N28" s="14" t="s">
        <v>146</v>
      </c>
      <c r="O28" s="194" t="s">
        <v>9</v>
      </c>
      <c r="P28" s="195"/>
      <c r="Q28" s="14" t="s">
        <v>146</v>
      </c>
      <c r="R28" s="194" t="s">
        <v>10</v>
      </c>
      <c r="S28" s="195"/>
      <c r="T28" s="58"/>
      <c r="U28" s="58"/>
      <c r="V28" s="58"/>
      <c r="W28" s="52"/>
      <c r="X28" s="71"/>
      <c r="Y28" s="77"/>
      <c r="Z28" s="74">
        <f>COUNTIF(B28:S28,"Vacant")</f>
        <v>1</v>
      </c>
      <c r="AA28" s="74">
        <f>COUNTIF(B28:S28,"Occupied")</f>
        <v>3</v>
      </c>
      <c r="AB28" s="74">
        <f>COUNTIF(B28:S28,"BDE Trans")</f>
        <v>0</v>
      </c>
      <c r="AC28" s="72">
        <f>Z28+AA28+AB28</f>
        <v>4</v>
      </c>
      <c r="AD28" s="70"/>
      <c r="AE28" s="70"/>
    </row>
    <row r="29" spans="1:31" x14ac:dyDescent="0.25">
      <c r="A29" s="29"/>
      <c r="B29" s="15" t="s">
        <v>5</v>
      </c>
      <c r="C29" s="199"/>
      <c r="D29" s="200"/>
      <c r="E29" s="15" t="s">
        <v>5</v>
      </c>
      <c r="F29" s="199"/>
      <c r="G29" s="200"/>
      <c r="H29" s="30"/>
      <c r="I29" s="30"/>
      <c r="J29" s="30"/>
      <c r="K29" s="30"/>
      <c r="L29" s="30"/>
      <c r="M29" s="30"/>
      <c r="N29" s="15" t="s">
        <v>5</v>
      </c>
      <c r="O29" s="199"/>
      <c r="P29" s="200"/>
      <c r="Q29" s="15" t="s">
        <v>5</v>
      </c>
      <c r="R29" s="199"/>
      <c r="S29" s="200"/>
      <c r="T29" s="64"/>
      <c r="U29" s="64"/>
      <c r="V29" s="64"/>
      <c r="W29" s="52"/>
      <c r="X29" s="71"/>
      <c r="Y29" s="76" t="s">
        <v>37</v>
      </c>
      <c r="Z29" s="74" t="s">
        <v>9</v>
      </c>
      <c r="AA29" s="74" t="s">
        <v>10</v>
      </c>
      <c r="AB29" s="74" t="s">
        <v>38</v>
      </c>
      <c r="AC29" s="72" t="s">
        <v>39</v>
      </c>
      <c r="AD29" s="70"/>
      <c r="AE29" s="70"/>
    </row>
    <row r="30" spans="1:31" x14ac:dyDescent="0.25">
      <c r="A30" s="29"/>
      <c r="B30" s="14" t="s">
        <v>146</v>
      </c>
      <c r="C30" s="194" t="s">
        <v>9</v>
      </c>
      <c r="D30" s="195"/>
      <c r="E30" s="14" t="s">
        <v>146</v>
      </c>
      <c r="F30" s="194" t="s">
        <v>9</v>
      </c>
      <c r="G30" s="195"/>
      <c r="H30" s="30"/>
      <c r="I30" s="30"/>
      <c r="J30" s="30"/>
      <c r="K30" s="30"/>
      <c r="L30" s="30"/>
      <c r="M30" s="30"/>
      <c r="N30" s="14" t="s">
        <v>146</v>
      </c>
      <c r="O30" s="194" t="s">
        <v>10</v>
      </c>
      <c r="P30" s="195"/>
      <c r="Q30" s="14" t="s">
        <v>146</v>
      </c>
      <c r="R30" s="194" t="s">
        <v>10</v>
      </c>
      <c r="S30" s="195"/>
      <c r="T30" s="58"/>
      <c r="U30" s="58"/>
      <c r="V30" s="58"/>
      <c r="W30" s="52"/>
      <c r="X30" s="71"/>
      <c r="Y30" s="77"/>
      <c r="Z30" s="74">
        <f>COUNTIF(B30:S30,"Vacant")</f>
        <v>2</v>
      </c>
      <c r="AA30" s="74">
        <f>COUNTIF(C30:W30,"Occupied")</f>
        <v>2</v>
      </c>
      <c r="AB30" s="74">
        <f>COUNTIF(B30:S30,"BDE Trans")</f>
        <v>0</v>
      </c>
      <c r="AC30" s="72">
        <f>Z30+AA30+AB30</f>
        <v>4</v>
      </c>
      <c r="AD30" s="70"/>
      <c r="AE30" s="70"/>
    </row>
    <row r="31" spans="1:31" ht="15.75" thickBot="1" x14ac:dyDescent="0.3">
      <c r="A31" s="29"/>
      <c r="B31" s="22" t="s">
        <v>19</v>
      </c>
      <c r="C31" s="205"/>
      <c r="D31" s="206"/>
      <c r="E31" s="22" t="s">
        <v>19</v>
      </c>
      <c r="F31" s="203"/>
      <c r="G31" s="204"/>
      <c r="H31" s="30"/>
      <c r="I31" s="30"/>
      <c r="J31" s="30"/>
      <c r="K31" s="30"/>
      <c r="L31" s="30"/>
      <c r="M31" s="30"/>
      <c r="N31" s="22" t="s">
        <v>19</v>
      </c>
      <c r="O31" s="203"/>
      <c r="P31" s="204"/>
      <c r="Q31" s="22" t="s">
        <v>19</v>
      </c>
      <c r="R31" s="203"/>
      <c r="S31" s="204"/>
      <c r="T31" s="64"/>
      <c r="U31" s="64"/>
      <c r="V31" s="64"/>
      <c r="W31" s="52"/>
      <c r="X31" s="71"/>
      <c r="Y31" s="77"/>
      <c r="Z31" s="77"/>
      <c r="AA31" s="77"/>
      <c r="AB31" s="77"/>
      <c r="AC31" s="71"/>
      <c r="AD31" s="70"/>
      <c r="AE31" s="70"/>
    </row>
    <row r="32" spans="1:31" x14ac:dyDescent="0.25">
      <c r="A32" s="29"/>
      <c r="B32" s="201" t="s">
        <v>104</v>
      </c>
      <c r="C32" s="202"/>
      <c r="D32" s="26" t="s">
        <v>16</v>
      </c>
      <c r="E32" s="201" t="s">
        <v>105</v>
      </c>
      <c r="F32" s="202"/>
      <c r="G32" s="26" t="s">
        <v>16</v>
      </c>
      <c r="H32" s="30"/>
      <c r="I32" s="30"/>
      <c r="J32" s="30"/>
      <c r="K32" s="30"/>
      <c r="L32" s="30"/>
      <c r="M32" s="30"/>
      <c r="N32" s="201" t="s">
        <v>110</v>
      </c>
      <c r="O32" s="202"/>
      <c r="P32" s="26" t="s">
        <v>16</v>
      </c>
      <c r="Q32" s="201" t="s">
        <v>111</v>
      </c>
      <c r="R32" s="202"/>
      <c r="S32" s="26" t="s">
        <v>17</v>
      </c>
      <c r="T32" s="63"/>
      <c r="U32" s="63"/>
      <c r="V32" s="63"/>
      <c r="W32" s="52"/>
      <c r="X32" s="71"/>
      <c r="Y32" s="198" t="s">
        <v>29</v>
      </c>
      <c r="Z32" s="198"/>
      <c r="AA32" s="72" t="s">
        <v>46</v>
      </c>
      <c r="AB32" s="72" t="s">
        <v>47</v>
      </c>
      <c r="AC32" s="72" t="s">
        <v>48</v>
      </c>
      <c r="AD32" s="73" t="s">
        <v>16</v>
      </c>
      <c r="AE32" s="73" t="s">
        <v>17</v>
      </c>
    </row>
    <row r="33" spans="1:33" x14ac:dyDescent="0.25">
      <c r="A33" s="29"/>
      <c r="B33" s="11" t="s">
        <v>2</v>
      </c>
      <c r="C33" s="12" t="s">
        <v>3</v>
      </c>
      <c r="D33" s="13"/>
      <c r="E33" s="11" t="s">
        <v>2</v>
      </c>
      <c r="F33" s="12" t="s">
        <v>3</v>
      </c>
      <c r="G33" s="13"/>
      <c r="H33" s="30"/>
      <c r="I33" s="30"/>
      <c r="J33" s="30"/>
      <c r="K33" s="30"/>
      <c r="L33" s="30"/>
      <c r="M33" s="30"/>
      <c r="N33" s="11" t="s">
        <v>2</v>
      </c>
      <c r="O33" s="12" t="s">
        <v>3</v>
      </c>
      <c r="P33" s="13"/>
      <c r="Q33" s="11" t="s">
        <v>2</v>
      </c>
      <c r="R33" s="12" t="s">
        <v>3</v>
      </c>
      <c r="S33" s="13"/>
      <c r="T33" s="53"/>
      <c r="U33" s="53"/>
      <c r="V33" s="53"/>
      <c r="W33" s="52"/>
      <c r="X33" s="71"/>
      <c r="Y33" s="198"/>
      <c r="Z33" s="198"/>
      <c r="AA33" s="74">
        <f>COUNTIF(B33:S33,"Soldier")</f>
        <v>4</v>
      </c>
      <c r="AB33" s="74">
        <f>COUNTIF(B33:S33,"NCO")</f>
        <v>0</v>
      </c>
      <c r="AC33" s="72">
        <f>AA33+AB33</f>
        <v>4</v>
      </c>
      <c r="AD33" s="75">
        <f>COUNTIF(B32:S32,"Male")</f>
        <v>3</v>
      </c>
      <c r="AE33" s="75">
        <f>COUNTIF(B32:S32,"Female")</f>
        <v>1</v>
      </c>
    </row>
    <row r="34" spans="1:33" ht="15.75" thickBot="1" x14ac:dyDescent="0.3">
      <c r="A34" s="29"/>
      <c r="B34" s="15" t="s">
        <v>4</v>
      </c>
      <c r="C34" s="199"/>
      <c r="D34" s="200"/>
      <c r="E34" s="15" t="s">
        <v>4</v>
      </c>
      <c r="F34" s="199"/>
      <c r="G34" s="200"/>
      <c r="H34" s="30"/>
      <c r="I34" s="30"/>
      <c r="J34" s="30"/>
      <c r="K34" s="30"/>
      <c r="L34" s="30"/>
      <c r="M34" s="30"/>
      <c r="N34" s="15" t="s">
        <v>4</v>
      </c>
      <c r="O34" s="199"/>
      <c r="P34" s="200"/>
      <c r="Q34" s="15" t="s">
        <v>4</v>
      </c>
      <c r="R34" s="199"/>
      <c r="S34" s="200"/>
      <c r="T34" s="64"/>
      <c r="U34" s="64"/>
      <c r="V34" s="64"/>
      <c r="W34" s="52"/>
      <c r="X34" s="71"/>
      <c r="Y34" s="76" t="s">
        <v>36</v>
      </c>
      <c r="Z34" s="74" t="s">
        <v>9</v>
      </c>
      <c r="AA34" s="74" t="s">
        <v>10</v>
      </c>
      <c r="AB34" s="74" t="s">
        <v>38</v>
      </c>
      <c r="AC34" s="72" t="s">
        <v>39</v>
      </c>
      <c r="AD34" s="70"/>
      <c r="AE34" s="70"/>
    </row>
    <row r="35" spans="1:33" x14ac:dyDescent="0.25">
      <c r="A35" s="29"/>
      <c r="B35" s="14" t="s">
        <v>146</v>
      </c>
      <c r="C35" s="194" t="s">
        <v>10</v>
      </c>
      <c r="D35" s="195"/>
      <c r="E35" s="14" t="s">
        <v>146</v>
      </c>
      <c r="F35" s="194" t="s">
        <v>10</v>
      </c>
      <c r="G35" s="195"/>
      <c r="H35" s="30"/>
      <c r="I35" s="21" t="s">
        <v>21</v>
      </c>
      <c r="J35" s="19"/>
      <c r="K35" s="19"/>
      <c r="L35" s="20"/>
      <c r="M35" s="30"/>
      <c r="N35" s="14" t="s">
        <v>146</v>
      </c>
      <c r="O35" s="194" t="s">
        <v>10</v>
      </c>
      <c r="P35" s="195"/>
      <c r="Q35" s="14" t="s">
        <v>146</v>
      </c>
      <c r="R35" s="194" t="s">
        <v>10</v>
      </c>
      <c r="S35" s="195"/>
      <c r="T35" s="58"/>
      <c r="U35" s="58"/>
      <c r="V35" s="58"/>
      <c r="W35" s="52"/>
      <c r="X35" s="71"/>
      <c r="Y35" s="77"/>
      <c r="Z35" s="74">
        <f>COUNTIF(B35:S35,"Vacant")</f>
        <v>0</v>
      </c>
      <c r="AA35" s="74">
        <f>COUNTIF(B35:S35,"Occupied")</f>
        <v>4</v>
      </c>
      <c r="AB35" s="74">
        <f>COUNTIF(B35:S35,"BDE Trans")</f>
        <v>0</v>
      </c>
      <c r="AC35" s="72">
        <f>Z35+AA35+AB35</f>
        <v>4</v>
      </c>
      <c r="AD35" s="70"/>
      <c r="AE35" s="70"/>
    </row>
    <row r="36" spans="1:33" x14ac:dyDescent="0.25">
      <c r="A36" s="29"/>
      <c r="B36" s="15" t="s">
        <v>5</v>
      </c>
      <c r="C36" s="199"/>
      <c r="D36" s="200"/>
      <c r="E36" s="15" t="s">
        <v>5</v>
      </c>
      <c r="F36" s="199"/>
      <c r="G36" s="200"/>
      <c r="H36" s="30"/>
      <c r="I36" s="17"/>
      <c r="J36" s="207" t="s">
        <v>195</v>
      </c>
      <c r="K36" s="207"/>
      <c r="L36" s="208"/>
      <c r="M36" s="30"/>
      <c r="N36" s="15" t="s">
        <v>5</v>
      </c>
      <c r="O36" s="199"/>
      <c r="P36" s="200"/>
      <c r="Q36" s="15" t="s">
        <v>5</v>
      </c>
      <c r="R36" s="199"/>
      <c r="S36" s="200"/>
      <c r="T36" s="64"/>
      <c r="U36" s="64"/>
      <c r="V36" s="64"/>
      <c r="W36" s="52"/>
      <c r="X36" s="71"/>
      <c r="Y36" s="76" t="s">
        <v>37</v>
      </c>
      <c r="Z36" s="74" t="s">
        <v>9</v>
      </c>
      <c r="AA36" s="74" t="s">
        <v>10</v>
      </c>
      <c r="AB36" s="74" t="s">
        <v>38</v>
      </c>
      <c r="AC36" s="72" t="s">
        <v>39</v>
      </c>
      <c r="AD36" s="70"/>
      <c r="AE36" s="70"/>
    </row>
    <row r="37" spans="1:33" x14ac:dyDescent="0.25">
      <c r="A37" s="29"/>
      <c r="B37" s="14" t="s">
        <v>146</v>
      </c>
      <c r="C37" s="194" t="s">
        <v>10</v>
      </c>
      <c r="D37" s="195"/>
      <c r="E37" s="14" t="s">
        <v>146</v>
      </c>
      <c r="F37" s="194" t="s">
        <v>10</v>
      </c>
      <c r="G37" s="195"/>
      <c r="H37" s="30"/>
      <c r="I37" s="17"/>
      <c r="J37" s="209" t="s">
        <v>196</v>
      </c>
      <c r="K37" s="209"/>
      <c r="L37" s="210"/>
      <c r="M37" s="30"/>
      <c r="N37" s="14" t="s">
        <v>146</v>
      </c>
      <c r="O37" s="194" t="s">
        <v>10</v>
      </c>
      <c r="P37" s="195"/>
      <c r="Q37" s="14" t="s">
        <v>146</v>
      </c>
      <c r="R37" s="194" t="s">
        <v>9</v>
      </c>
      <c r="S37" s="195"/>
      <c r="T37" s="58"/>
      <c r="U37" s="58"/>
      <c r="V37" s="58"/>
      <c r="W37" s="52"/>
      <c r="X37" s="71"/>
      <c r="Y37" s="77"/>
      <c r="Z37" s="74">
        <f>COUNTIF(B37:S37,"Vacant")</f>
        <v>1</v>
      </c>
      <c r="AA37" s="74">
        <f>COUNTIF(C37:W37,"Occupied")</f>
        <v>3</v>
      </c>
      <c r="AB37" s="74">
        <f>COUNTIF(B37:S37,"BDE Trans")</f>
        <v>0</v>
      </c>
      <c r="AC37" s="72">
        <f>Z37+AA37+AB37</f>
        <v>4</v>
      </c>
      <c r="AD37" s="70"/>
      <c r="AE37" s="70"/>
    </row>
    <row r="38" spans="1:33" ht="15.75" thickBot="1" x14ac:dyDescent="0.3">
      <c r="A38" s="29"/>
      <c r="B38" s="22" t="s">
        <v>19</v>
      </c>
      <c r="C38" s="203"/>
      <c r="D38" s="204"/>
      <c r="E38" s="22" t="s">
        <v>19</v>
      </c>
      <c r="F38" s="203"/>
      <c r="G38" s="204"/>
      <c r="H38" s="30"/>
      <c r="I38" s="18"/>
      <c r="J38" s="192" t="s">
        <v>197</v>
      </c>
      <c r="K38" s="192"/>
      <c r="L38" s="193"/>
      <c r="M38" s="30"/>
      <c r="N38" s="22" t="s">
        <v>19</v>
      </c>
      <c r="O38" s="203"/>
      <c r="P38" s="204"/>
      <c r="Q38" s="22" t="s">
        <v>19</v>
      </c>
      <c r="R38" s="203"/>
      <c r="S38" s="204"/>
      <c r="T38" s="64"/>
      <c r="U38" s="64"/>
      <c r="V38" s="64"/>
      <c r="W38" s="52"/>
      <c r="X38" s="71"/>
      <c r="Y38" s="71"/>
      <c r="Z38" s="71"/>
      <c r="AA38" s="71"/>
      <c r="AB38" s="71"/>
      <c r="AC38" s="71"/>
      <c r="AD38" s="70"/>
      <c r="AE38" s="70"/>
    </row>
    <row r="39" spans="1:33" x14ac:dyDescent="0.25">
      <c r="A39" s="29"/>
      <c r="B39" s="30"/>
      <c r="C39" s="30"/>
      <c r="D39" s="31"/>
      <c r="E39" s="30"/>
      <c r="F39" s="30"/>
      <c r="G39" s="30"/>
      <c r="H39" s="30"/>
      <c r="I39" s="30"/>
      <c r="J39" s="30"/>
      <c r="K39" s="30"/>
      <c r="L39" s="30"/>
      <c r="M39" s="30"/>
      <c r="N39" s="30"/>
      <c r="O39" s="30"/>
      <c r="P39" s="30"/>
      <c r="Q39" s="30"/>
      <c r="R39" s="30"/>
      <c r="S39" s="30"/>
      <c r="T39" s="51"/>
      <c r="U39" s="51"/>
      <c r="V39" s="51"/>
      <c r="W39" s="52"/>
      <c r="X39" s="71"/>
      <c r="Y39" s="71"/>
      <c r="Z39" s="72" t="s">
        <v>9</v>
      </c>
      <c r="AA39" s="72" t="s">
        <v>10</v>
      </c>
      <c r="AB39" s="72" t="s">
        <v>38</v>
      </c>
      <c r="AC39" s="72" t="s">
        <v>39</v>
      </c>
      <c r="AD39" s="72" t="s">
        <v>46</v>
      </c>
      <c r="AE39" s="72" t="s">
        <v>57</v>
      </c>
      <c r="AF39" s="73" t="s">
        <v>16</v>
      </c>
      <c r="AG39" s="73" t="s">
        <v>17</v>
      </c>
    </row>
    <row r="40" spans="1:33" x14ac:dyDescent="0.25">
      <c r="A40" s="29"/>
      <c r="B40" s="30"/>
      <c r="C40" s="30"/>
      <c r="D40" s="31"/>
      <c r="E40" s="30"/>
      <c r="F40" s="30"/>
      <c r="G40" s="30"/>
      <c r="H40" s="30"/>
      <c r="I40" s="30"/>
      <c r="J40" s="33"/>
      <c r="K40" s="30"/>
      <c r="L40" s="30"/>
      <c r="M40" s="30"/>
      <c r="N40" s="30"/>
      <c r="O40" s="30"/>
      <c r="P40" s="30"/>
      <c r="Q40" s="30"/>
      <c r="R40" s="30"/>
      <c r="S40" s="30"/>
      <c r="T40" s="51"/>
      <c r="U40" s="51"/>
      <c r="V40" s="51"/>
      <c r="W40" s="52"/>
      <c r="X40" s="191" t="s">
        <v>56</v>
      </c>
      <c r="Y40" s="191"/>
      <c r="Z40" s="72">
        <f>Z37+Z35+Z30+Z28+Z23+Z21+Z15+Z13+Z8+Z6</f>
        <v>9</v>
      </c>
      <c r="AA40" s="72">
        <f>AA37+AA35+AA30+AA28+AA23+AA21+AA15+AA13+AA8+AA6</f>
        <v>43</v>
      </c>
      <c r="AB40" s="72">
        <f>AB37+AB35+AB30+AB28+AB23+AB21+AB15+AB13+AB8+AB6</f>
        <v>0</v>
      </c>
      <c r="AC40" s="72">
        <f>Z40+AA40+AB40</f>
        <v>52</v>
      </c>
      <c r="AD40" s="73">
        <f>AA33+AA26+AA19+AA11+AA4</f>
        <v>21</v>
      </c>
      <c r="AE40" s="73">
        <f>AB33+AB26+AB19+AB11+AB4</f>
        <v>5</v>
      </c>
      <c r="AF40" s="79">
        <f>AD4+AD11+AD19+AD26+AD33</f>
        <v>20</v>
      </c>
      <c r="AG40" s="80">
        <f>AE4+AE11+AE19+AE26+AE33</f>
        <v>6</v>
      </c>
    </row>
    <row r="41" spans="1:33" x14ac:dyDescent="0.25">
      <c r="A41" s="29"/>
      <c r="B41" s="30"/>
      <c r="C41" s="30"/>
      <c r="D41" s="31"/>
      <c r="E41" s="30"/>
      <c r="F41" s="30"/>
      <c r="G41" s="30"/>
      <c r="H41" s="30"/>
      <c r="I41" s="30"/>
      <c r="J41" s="33"/>
      <c r="K41" s="30"/>
      <c r="L41" s="30"/>
      <c r="M41" s="30"/>
      <c r="N41" s="30"/>
      <c r="O41" s="30"/>
      <c r="P41" s="30"/>
      <c r="Q41" s="30"/>
      <c r="R41" s="30"/>
      <c r="S41" s="30"/>
      <c r="T41" s="51"/>
      <c r="U41" s="51"/>
      <c r="V41" s="51"/>
      <c r="W41" s="54"/>
      <c r="X41" s="81"/>
      <c r="Y41" s="81"/>
      <c r="Z41" s="72"/>
      <c r="AA41" s="71"/>
      <c r="AB41" s="71"/>
      <c r="AC41" s="71"/>
      <c r="AD41" s="70"/>
      <c r="AE41" s="70"/>
    </row>
    <row r="42" spans="1:33" ht="21" x14ac:dyDescent="0.25">
      <c r="A42" s="29"/>
      <c r="B42" s="30"/>
      <c r="C42" s="30"/>
      <c r="D42" s="215" t="s">
        <v>144</v>
      </c>
      <c r="E42" s="215"/>
      <c r="F42" s="215"/>
      <c r="G42" s="215"/>
      <c r="H42" s="215"/>
      <c r="I42" s="34">
        <f>AA40/AC40</f>
        <v>0.82692307692307687</v>
      </c>
      <c r="J42" s="35"/>
      <c r="K42" s="30"/>
      <c r="L42" s="30"/>
      <c r="M42" s="30"/>
      <c r="N42" s="30"/>
      <c r="O42" s="30"/>
      <c r="P42" s="30"/>
      <c r="Q42" s="30"/>
      <c r="R42" s="30"/>
      <c r="S42" s="30"/>
      <c r="T42" s="51"/>
      <c r="U42" s="51"/>
      <c r="V42" s="51"/>
      <c r="W42" s="54"/>
      <c r="X42" s="81"/>
      <c r="Y42" s="81"/>
      <c r="Z42" s="72"/>
      <c r="AA42" s="71"/>
      <c r="AB42" s="71"/>
      <c r="AC42" s="71"/>
      <c r="AD42" s="70"/>
      <c r="AE42" s="70"/>
    </row>
    <row r="43" spans="1:33" ht="21" x14ac:dyDescent="0.25">
      <c r="A43" s="29"/>
      <c r="B43" s="30"/>
      <c r="C43" s="30"/>
      <c r="D43" s="215" t="s">
        <v>145</v>
      </c>
      <c r="E43" s="215"/>
      <c r="F43" s="215"/>
      <c r="G43" s="215"/>
      <c r="H43" s="215"/>
      <c r="I43" s="34">
        <f>Z40/AC40</f>
        <v>0.17307692307692307</v>
      </c>
      <c r="J43" s="30"/>
      <c r="K43" s="30"/>
      <c r="L43" s="30"/>
      <c r="M43" s="30"/>
      <c r="N43" s="30"/>
      <c r="O43" s="30"/>
      <c r="P43" s="30"/>
      <c r="Q43" s="30"/>
      <c r="R43" s="30"/>
      <c r="S43" s="30"/>
      <c r="T43" s="51"/>
      <c r="U43" s="51"/>
      <c r="V43" s="51"/>
      <c r="W43" s="52"/>
      <c r="X43" s="81"/>
      <c r="Y43" s="81"/>
      <c r="Z43" s="72"/>
      <c r="AA43" s="82"/>
      <c r="AB43" s="82"/>
      <c r="AC43" s="82"/>
    </row>
    <row r="44" spans="1:33" ht="15.75" thickBot="1" x14ac:dyDescent="0.3">
      <c r="A44" s="37"/>
      <c r="B44" s="36"/>
      <c r="C44" s="36"/>
      <c r="D44" s="38"/>
      <c r="E44" s="36"/>
      <c r="F44" s="36"/>
      <c r="G44" s="36"/>
      <c r="H44" s="36"/>
      <c r="I44" s="36"/>
      <c r="J44" s="36"/>
      <c r="K44" s="36"/>
      <c r="L44" s="36"/>
      <c r="M44" s="36"/>
      <c r="N44" s="36"/>
      <c r="O44" s="36"/>
      <c r="P44" s="36"/>
      <c r="Q44" s="36"/>
      <c r="R44" s="36"/>
      <c r="S44" s="36"/>
      <c r="T44" s="60"/>
      <c r="U44" s="60"/>
      <c r="V44" s="60"/>
      <c r="W44" s="62"/>
      <c r="X44" s="82"/>
      <c r="Y44" s="82"/>
      <c r="Z44" s="82"/>
      <c r="AA44" s="82"/>
      <c r="AB44" s="82"/>
      <c r="AC44" s="82"/>
    </row>
  </sheetData>
  <sheetProtection formatCells="0" selectLockedCells="1"/>
  <mergeCells count="173">
    <mergeCell ref="D1:Q1"/>
    <mergeCell ref="B3:C3"/>
    <mergeCell ref="E3:F3"/>
    <mergeCell ref="H3:I3"/>
    <mergeCell ref="K3:L3"/>
    <mergeCell ref="N3:O3"/>
    <mergeCell ref="Q3:R3"/>
    <mergeCell ref="D42:H42"/>
    <mergeCell ref="D43:H43"/>
    <mergeCell ref="C20:D20"/>
    <mergeCell ref="F20:G20"/>
    <mergeCell ref="O20:P20"/>
    <mergeCell ref="R20:S20"/>
    <mergeCell ref="C21:D21"/>
    <mergeCell ref="F21:G21"/>
    <mergeCell ref="O21:P21"/>
    <mergeCell ref="R21:S21"/>
    <mergeCell ref="C24:D24"/>
    <mergeCell ref="F24:G24"/>
    <mergeCell ref="O24:P24"/>
    <mergeCell ref="R24:S24"/>
    <mergeCell ref="B25:C25"/>
    <mergeCell ref="E25:F25"/>
    <mergeCell ref="N25:O25"/>
    <mergeCell ref="T3:U3"/>
    <mergeCell ref="Y3:Z3"/>
    <mergeCell ref="Y4:Z4"/>
    <mergeCell ref="C5:D5"/>
    <mergeCell ref="F5:G5"/>
    <mergeCell ref="I5:J5"/>
    <mergeCell ref="L5:M5"/>
    <mergeCell ref="O5:P5"/>
    <mergeCell ref="R5:S5"/>
    <mergeCell ref="U5:V5"/>
    <mergeCell ref="U6:V6"/>
    <mergeCell ref="C7:D7"/>
    <mergeCell ref="F7:G7"/>
    <mergeCell ref="I7:J7"/>
    <mergeCell ref="L7:M7"/>
    <mergeCell ref="O7:P7"/>
    <mergeCell ref="R7:S7"/>
    <mergeCell ref="U7:V7"/>
    <mergeCell ref="C6:D6"/>
    <mergeCell ref="F6:G6"/>
    <mergeCell ref="I6:J6"/>
    <mergeCell ref="L6:M6"/>
    <mergeCell ref="O6:P6"/>
    <mergeCell ref="R6:S6"/>
    <mergeCell ref="U8:V8"/>
    <mergeCell ref="C9:D9"/>
    <mergeCell ref="F9:G9"/>
    <mergeCell ref="I9:J9"/>
    <mergeCell ref="L9:M9"/>
    <mergeCell ref="O9:P9"/>
    <mergeCell ref="R9:S9"/>
    <mergeCell ref="U9:V9"/>
    <mergeCell ref="C8:D8"/>
    <mergeCell ref="F8:G8"/>
    <mergeCell ref="I8:J8"/>
    <mergeCell ref="L8:M8"/>
    <mergeCell ref="O8:P8"/>
    <mergeCell ref="R8:S8"/>
    <mergeCell ref="T10:U10"/>
    <mergeCell ref="Y10:Z10"/>
    <mergeCell ref="Y11:Z11"/>
    <mergeCell ref="C12:D12"/>
    <mergeCell ref="F12:G12"/>
    <mergeCell ref="I12:J12"/>
    <mergeCell ref="L12:M12"/>
    <mergeCell ref="O12:P12"/>
    <mergeCell ref="R12:S12"/>
    <mergeCell ref="U12:V12"/>
    <mergeCell ref="B10:C10"/>
    <mergeCell ref="E10:F10"/>
    <mergeCell ref="H10:I10"/>
    <mergeCell ref="K10:L10"/>
    <mergeCell ref="N10:O10"/>
    <mergeCell ref="Q10:R10"/>
    <mergeCell ref="U13:V13"/>
    <mergeCell ref="C14:D14"/>
    <mergeCell ref="F14:G14"/>
    <mergeCell ref="I14:J14"/>
    <mergeCell ref="L14:M14"/>
    <mergeCell ref="O14:P14"/>
    <mergeCell ref="R14:S14"/>
    <mergeCell ref="U14:V14"/>
    <mergeCell ref="C13:D13"/>
    <mergeCell ref="F13:G13"/>
    <mergeCell ref="I13:J13"/>
    <mergeCell ref="L13:M13"/>
    <mergeCell ref="O13:P13"/>
    <mergeCell ref="R13:S13"/>
    <mergeCell ref="U15:V15"/>
    <mergeCell ref="C16:D16"/>
    <mergeCell ref="F16:G16"/>
    <mergeCell ref="I16:J16"/>
    <mergeCell ref="L16:M16"/>
    <mergeCell ref="O16:P16"/>
    <mergeCell ref="R16:S16"/>
    <mergeCell ref="U16:V16"/>
    <mergeCell ref="C15:D15"/>
    <mergeCell ref="F15:G15"/>
    <mergeCell ref="I15:J15"/>
    <mergeCell ref="L15:M15"/>
    <mergeCell ref="O15:P15"/>
    <mergeCell ref="R15:S15"/>
    <mergeCell ref="C22:D22"/>
    <mergeCell ref="F22:G22"/>
    <mergeCell ref="O22:P22"/>
    <mergeCell ref="R22:S22"/>
    <mergeCell ref="C23:D23"/>
    <mergeCell ref="F23:G23"/>
    <mergeCell ref="O23:P23"/>
    <mergeCell ref="R23:S23"/>
    <mergeCell ref="Y18:Z18"/>
    <mergeCell ref="Y19:Z19"/>
    <mergeCell ref="B18:C18"/>
    <mergeCell ref="E18:F18"/>
    <mergeCell ref="N18:O18"/>
    <mergeCell ref="Q18:R18"/>
    <mergeCell ref="C28:D28"/>
    <mergeCell ref="F28:G28"/>
    <mergeCell ref="O28:P28"/>
    <mergeCell ref="R28:S28"/>
    <mergeCell ref="C29:D29"/>
    <mergeCell ref="F29:G29"/>
    <mergeCell ref="O29:P29"/>
    <mergeCell ref="R29:S29"/>
    <mergeCell ref="Y25:Z25"/>
    <mergeCell ref="Y26:Z26"/>
    <mergeCell ref="C27:D27"/>
    <mergeCell ref="F27:G27"/>
    <mergeCell ref="O27:P27"/>
    <mergeCell ref="R27:S27"/>
    <mergeCell ref="Q25:R25"/>
    <mergeCell ref="Y32:Z32"/>
    <mergeCell ref="Y33:Z33"/>
    <mergeCell ref="C30:D30"/>
    <mergeCell ref="F30:G30"/>
    <mergeCell ref="O30:P30"/>
    <mergeCell ref="R30:S30"/>
    <mergeCell ref="C31:D31"/>
    <mergeCell ref="F31:G31"/>
    <mergeCell ref="O31:P31"/>
    <mergeCell ref="R31:S31"/>
    <mergeCell ref="C34:D34"/>
    <mergeCell ref="F34:G34"/>
    <mergeCell ref="O34:P34"/>
    <mergeCell ref="R34:S34"/>
    <mergeCell ref="C35:D35"/>
    <mergeCell ref="F35:G35"/>
    <mergeCell ref="O35:P35"/>
    <mergeCell ref="R35:S35"/>
    <mergeCell ref="B32:C32"/>
    <mergeCell ref="E32:F32"/>
    <mergeCell ref="N32:O32"/>
    <mergeCell ref="Q32:R32"/>
    <mergeCell ref="C38:D38"/>
    <mergeCell ref="F38:G38"/>
    <mergeCell ref="J38:L38"/>
    <mergeCell ref="O38:P38"/>
    <mergeCell ref="R38:S38"/>
    <mergeCell ref="X40:Y40"/>
    <mergeCell ref="C36:D36"/>
    <mergeCell ref="F36:G36"/>
    <mergeCell ref="J36:L36"/>
    <mergeCell ref="O36:P36"/>
    <mergeCell ref="R36:S36"/>
    <mergeCell ref="C37:D37"/>
    <mergeCell ref="F37:G37"/>
    <mergeCell ref="J37:L37"/>
    <mergeCell ref="O37:P37"/>
    <mergeCell ref="R37:S37"/>
  </mergeCells>
  <conditionalFormatting sqref="C6:D6">
    <cfRule type="cellIs" dxfId="213" priority="46" operator="equal">
      <formula>"Vacant"</formula>
    </cfRule>
  </conditionalFormatting>
  <conditionalFormatting sqref="C6:D6 C8:D8 F6:G6 F8:G8 I8:J8 I6:J6 L6:M6 L8:M8 O6:P6 O8:P8 R8:S8 R6:S6 C13:D13 C15:D15 F15:G15 F13:G13 I13:J13 I15:J15 L13:M13 L15:M15 O13:P13 O15:P15 R13:S13 R15:S15">
    <cfRule type="cellIs" dxfId="212" priority="43" operator="equal">
      <formula>"BDE Trans"</formula>
    </cfRule>
    <cfRule type="cellIs" dxfId="211" priority="44" operator="equal">
      <formula>"Occupied"</formula>
    </cfRule>
    <cfRule type="cellIs" dxfId="210" priority="45" operator="equal">
      <formula>"Vacant"</formula>
    </cfRule>
  </conditionalFormatting>
  <conditionalFormatting sqref="C21:D21 C23:D23">
    <cfRule type="cellIs" dxfId="209" priority="40" operator="equal">
      <formula>"BDE Trans"</formula>
    </cfRule>
    <cfRule type="cellIs" dxfId="208" priority="41" operator="equal">
      <formula>"Occupied"</formula>
    </cfRule>
    <cfRule type="cellIs" dxfId="207" priority="42" operator="equal">
      <formula>"Vacant"</formula>
    </cfRule>
  </conditionalFormatting>
  <conditionalFormatting sqref="F21:G21 F23:G23">
    <cfRule type="cellIs" dxfId="206" priority="37" operator="equal">
      <formula>"BDE Trans"</formula>
    </cfRule>
    <cfRule type="cellIs" dxfId="205" priority="38" operator="equal">
      <formula>"Occupied"</formula>
    </cfRule>
    <cfRule type="cellIs" dxfId="204" priority="39" operator="equal">
      <formula>"Vacant"</formula>
    </cfRule>
  </conditionalFormatting>
  <conditionalFormatting sqref="C28:D28 C30:D30">
    <cfRule type="cellIs" dxfId="203" priority="34" operator="equal">
      <formula>"BDE Trans"</formula>
    </cfRule>
    <cfRule type="cellIs" dxfId="202" priority="35" operator="equal">
      <formula>"Occupied"</formula>
    </cfRule>
    <cfRule type="cellIs" dxfId="201" priority="36" operator="equal">
      <formula>"Vacant"</formula>
    </cfRule>
  </conditionalFormatting>
  <conditionalFormatting sqref="F28:G28 F30:G30">
    <cfRule type="cellIs" dxfId="200" priority="31" operator="equal">
      <formula>"BDE Trans"</formula>
    </cfRule>
    <cfRule type="cellIs" dxfId="199" priority="32" operator="equal">
      <formula>"Occupied"</formula>
    </cfRule>
    <cfRule type="cellIs" dxfId="198" priority="33" operator="equal">
      <formula>"Vacant"</formula>
    </cfRule>
  </conditionalFormatting>
  <conditionalFormatting sqref="C35:D35 C37:D37">
    <cfRule type="cellIs" dxfId="197" priority="28" operator="equal">
      <formula>"BDE Trans"</formula>
    </cfRule>
    <cfRule type="cellIs" dxfId="196" priority="29" operator="equal">
      <formula>"Occupied"</formula>
    </cfRule>
    <cfRule type="cellIs" dxfId="195" priority="30" operator="equal">
      <formula>"Vacant"</formula>
    </cfRule>
  </conditionalFormatting>
  <conditionalFormatting sqref="F35:G35 F37:G37">
    <cfRule type="cellIs" dxfId="194" priority="25" operator="equal">
      <formula>"BDE Trans"</formula>
    </cfRule>
    <cfRule type="cellIs" dxfId="193" priority="26" operator="equal">
      <formula>"Occupied"</formula>
    </cfRule>
    <cfRule type="cellIs" dxfId="192" priority="27" operator="equal">
      <formula>"Vacant"</formula>
    </cfRule>
  </conditionalFormatting>
  <conditionalFormatting sqref="O21:P21 O23:P23">
    <cfRule type="cellIs" dxfId="191" priority="22" operator="equal">
      <formula>"BDE Trans"</formula>
    </cfRule>
    <cfRule type="cellIs" dxfId="190" priority="23" operator="equal">
      <formula>"Occupied"</formula>
    </cfRule>
    <cfRule type="cellIs" dxfId="189" priority="24" operator="equal">
      <formula>"Vacant"</formula>
    </cfRule>
  </conditionalFormatting>
  <conditionalFormatting sqref="R21:V21 R23:V23">
    <cfRule type="cellIs" dxfId="188" priority="19" operator="equal">
      <formula>"BDE Trans"</formula>
    </cfRule>
    <cfRule type="cellIs" dxfId="187" priority="20" operator="equal">
      <formula>"Occupied"</formula>
    </cfRule>
    <cfRule type="cellIs" dxfId="186" priority="21" operator="equal">
      <formula>"Vacant"</formula>
    </cfRule>
  </conditionalFormatting>
  <conditionalFormatting sqref="O28:P28 O30:P30">
    <cfRule type="cellIs" dxfId="185" priority="16" operator="equal">
      <formula>"BDE Trans"</formula>
    </cfRule>
    <cfRule type="cellIs" dxfId="184" priority="17" operator="equal">
      <formula>"Occupied"</formula>
    </cfRule>
    <cfRule type="cellIs" dxfId="183" priority="18" operator="equal">
      <formula>"Vacant"</formula>
    </cfRule>
  </conditionalFormatting>
  <conditionalFormatting sqref="O35:P35 O37:P37">
    <cfRule type="cellIs" dxfId="182" priority="13" operator="equal">
      <formula>"BDE Trans"</formula>
    </cfRule>
    <cfRule type="cellIs" dxfId="181" priority="14" operator="equal">
      <formula>"Occupied"</formula>
    </cfRule>
    <cfRule type="cellIs" dxfId="180" priority="15" operator="equal">
      <formula>"Vacant"</formula>
    </cfRule>
  </conditionalFormatting>
  <conditionalFormatting sqref="R28:V28 R30:V30">
    <cfRule type="cellIs" dxfId="179" priority="10" operator="equal">
      <formula>"BDE Trans"</formula>
    </cfRule>
    <cfRule type="cellIs" dxfId="178" priority="11" operator="equal">
      <formula>"Occupied"</formula>
    </cfRule>
    <cfRule type="cellIs" dxfId="177" priority="12" operator="equal">
      <formula>"Vacant"</formula>
    </cfRule>
  </conditionalFormatting>
  <conditionalFormatting sqref="R35:V35 R37:V37">
    <cfRule type="cellIs" dxfId="176" priority="7" operator="equal">
      <formula>"BDE Trans"</formula>
    </cfRule>
    <cfRule type="cellIs" dxfId="175" priority="8" operator="equal">
      <formula>"Occupied"</formula>
    </cfRule>
    <cfRule type="cellIs" dxfId="174" priority="9" operator="equal">
      <formula>"Vacant"</formula>
    </cfRule>
  </conditionalFormatting>
  <conditionalFormatting sqref="U8:V8 U6:V6">
    <cfRule type="cellIs" dxfId="173" priority="4" operator="equal">
      <formula>"BDE Trans"</formula>
    </cfRule>
    <cfRule type="cellIs" dxfId="172" priority="5" operator="equal">
      <formula>"Occupied"</formula>
    </cfRule>
    <cfRule type="cellIs" dxfId="171" priority="6" operator="equal">
      <formula>"Vacant"</formula>
    </cfRule>
  </conditionalFormatting>
  <conditionalFormatting sqref="U15:V15 U13:V13">
    <cfRule type="cellIs" dxfId="170" priority="1" operator="equal">
      <formula>"BDE Trans"</formula>
    </cfRule>
    <cfRule type="cellIs" dxfId="169" priority="2" operator="equal">
      <formula>"Occupied"</formula>
    </cfRule>
    <cfRule type="cellIs" dxfId="168" priority="3" operator="equal">
      <formula>"Vacant"</formula>
    </cfRule>
  </conditionalFormatting>
  <pageMargins left="0.7" right="0.7" top="0.75" bottom="0.75" header="0.3" footer="0.3"/>
  <pageSetup scale="50" orientation="landscape" r:id="rId1"/>
  <headerFooter>
    <oddHeader>&amp;CBARRACK BREAKDOWN</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'Drop Down'!$H$3:$H$11</xm:f>
          </x14:formula1>
          <xm:sqref>D3 D32 P25 P3 J3 D10 G3 J10 M3 G10 S18 M10 P10 D18 G32 V3 S25 G18 D25 P18 P32 G25 V10 S3 S10 S32</xm:sqref>
        </x14:dataValidation>
        <x14:dataValidation type="list" allowBlank="1" showInputMessage="1" showErrorMessage="1" xr:uid="{00000000-0002-0000-0300-000001000000}">
          <x14:formula1>
            <xm:f>'Drop Down'!$B$3:$B$10</xm:f>
          </x14:formula1>
          <xm:sqref>C4 O26 R26 O4 I4 C11 F4 I11 L4 F11 R4 L11 O11 C19 C26 R11 F19 F26 C33 O19 O33 F33 R19 R33 U4 U11</xm:sqref>
        </x14:dataValidation>
        <x14:dataValidation type="list" allowBlank="1" showInputMessage="1" showErrorMessage="1" xr:uid="{00000000-0002-0000-0300-000002000000}">
          <x14:formula1>
            <xm:f>'Drop Down'!$D$3:$D$10</xm:f>
          </x14:formula1>
          <xm:sqref>I8:J8 C15:D15 F15:G15 R8:S8 L13:M13 O13:P13 R15:S15 C21:D21 F21:G21 C30:D30 F30:G30 C37:D37 F37:G37 O23:P23 R28:S28 O35:P35 O28:P28 R35:S35 C6:D6 C8:D8 F6:G6 F8:G8 I6:J6 C13:D13 F13:G13 I13:J13 I15:J15 L8:M8 L6:M6 O8:P8 O6:P6 R23:S23 L15:M15 O15:P15 U6:V6 C23:D23 F23:G23 C28:D28 F28:G28 C35:D35 F35:G35 O21:P21 R30:S30 O30:P30 O37:P37 R37:S37 U13:V13 R6:S6 U8:V8 R13:S13 U15:V15 R21:S21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A1:AH44"/>
  <sheetViews>
    <sheetView showGridLines="0" showRowColHeaders="0" zoomScaleNormal="100" workbookViewId="0">
      <selection activeCell="K43" sqref="K43"/>
    </sheetView>
  </sheetViews>
  <sheetFormatPr defaultRowHeight="15" x14ac:dyDescent="0.25"/>
  <cols>
    <col min="2" max="3" width="10.7109375" customWidth="1"/>
    <col min="4" max="4" width="10.7109375" style="27" customWidth="1"/>
    <col min="5" max="22" width="10.7109375" customWidth="1"/>
    <col min="23" max="23" width="9.140625" style="28" customWidth="1"/>
    <col min="24" max="28" width="9.140625" style="69" customWidth="1"/>
    <col min="29" max="29" width="14" style="69" customWidth="1"/>
    <col min="30" max="31" width="9.140625" style="69" customWidth="1"/>
    <col min="32" max="34" width="9.140625" style="69"/>
  </cols>
  <sheetData>
    <row r="1" spans="1:31" ht="28.5" x14ac:dyDescent="0.25">
      <c r="A1" s="40"/>
      <c r="B1" s="41"/>
      <c r="C1" s="41"/>
      <c r="D1" s="211" t="s">
        <v>114</v>
      </c>
      <c r="E1" s="212"/>
      <c r="F1" s="212"/>
      <c r="G1" s="212"/>
      <c r="H1" s="212"/>
      <c r="I1" s="212"/>
      <c r="J1" s="212"/>
      <c r="K1" s="212"/>
      <c r="L1" s="212"/>
      <c r="M1" s="212"/>
      <c r="N1" s="212"/>
      <c r="O1" s="212"/>
      <c r="P1" s="212"/>
      <c r="Q1" s="212"/>
      <c r="R1" s="41"/>
      <c r="S1" s="41"/>
      <c r="T1" s="41"/>
      <c r="U1" s="41"/>
      <c r="V1" s="41"/>
      <c r="W1" s="42"/>
    </row>
    <row r="2" spans="1:31" ht="15.75" thickBot="1" x14ac:dyDescent="0.3">
      <c r="A2" s="29"/>
      <c r="B2" s="30"/>
      <c r="C2" s="30"/>
      <c r="D2" s="31"/>
      <c r="E2" s="30"/>
      <c r="F2" s="30"/>
      <c r="G2" s="30"/>
      <c r="H2" s="30"/>
      <c r="I2" s="30"/>
      <c r="J2" s="30"/>
      <c r="K2" s="30"/>
      <c r="L2" s="30"/>
      <c r="M2" s="30"/>
      <c r="N2" s="30"/>
      <c r="O2" s="30"/>
      <c r="P2" s="30"/>
      <c r="Q2" s="30"/>
      <c r="R2" s="30"/>
      <c r="S2" s="30"/>
      <c r="T2" s="30"/>
      <c r="U2" s="30"/>
      <c r="V2" s="30"/>
      <c r="W2" s="43"/>
      <c r="X2" s="70"/>
      <c r="Y2" s="70"/>
      <c r="Z2" s="70"/>
      <c r="AA2" s="70"/>
      <c r="AB2" s="70"/>
      <c r="AC2" s="70"/>
      <c r="AD2" s="70"/>
      <c r="AE2" s="70"/>
    </row>
    <row r="3" spans="1:31" x14ac:dyDescent="0.25">
      <c r="A3" s="29"/>
      <c r="B3" s="201" t="s">
        <v>115</v>
      </c>
      <c r="C3" s="202"/>
      <c r="D3" s="26" t="s">
        <v>16</v>
      </c>
      <c r="E3" s="201" t="s">
        <v>116</v>
      </c>
      <c r="F3" s="202"/>
      <c r="G3" s="26" t="s">
        <v>16</v>
      </c>
      <c r="H3" s="201" t="s">
        <v>117</v>
      </c>
      <c r="I3" s="202"/>
      <c r="J3" s="26" t="s">
        <v>16</v>
      </c>
      <c r="K3" s="201" t="s">
        <v>118</v>
      </c>
      <c r="L3" s="202"/>
      <c r="M3" s="26" t="s">
        <v>28</v>
      </c>
      <c r="N3" s="201" t="s">
        <v>119</v>
      </c>
      <c r="O3" s="202"/>
      <c r="P3" s="26" t="s">
        <v>28</v>
      </c>
      <c r="Q3" s="201" t="s">
        <v>120</v>
      </c>
      <c r="R3" s="202"/>
      <c r="S3" s="26" t="s">
        <v>16</v>
      </c>
      <c r="T3" s="201" t="s">
        <v>121</v>
      </c>
      <c r="U3" s="202"/>
      <c r="V3" s="26" t="s">
        <v>28</v>
      </c>
      <c r="W3" s="32"/>
      <c r="X3" s="71"/>
      <c r="Y3" s="198" t="s">
        <v>29</v>
      </c>
      <c r="Z3" s="198"/>
      <c r="AA3" s="72" t="s">
        <v>46</v>
      </c>
      <c r="AB3" s="72" t="s">
        <v>47</v>
      </c>
      <c r="AC3" s="72" t="s">
        <v>48</v>
      </c>
      <c r="AD3" s="73" t="s">
        <v>16</v>
      </c>
      <c r="AE3" s="73" t="s">
        <v>17</v>
      </c>
    </row>
    <row r="4" spans="1:31" x14ac:dyDescent="0.25">
      <c r="A4" s="29"/>
      <c r="B4" s="11" t="s">
        <v>2</v>
      </c>
      <c r="C4" s="12" t="s">
        <v>7</v>
      </c>
      <c r="D4" s="13"/>
      <c r="E4" s="11" t="s">
        <v>2</v>
      </c>
      <c r="F4" s="12" t="s">
        <v>7</v>
      </c>
      <c r="G4" s="13"/>
      <c r="H4" s="11" t="s">
        <v>2</v>
      </c>
      <c r="I4" s="12" t="s">
        <v>7</v>
      </c>
      <c r="J4" s="13"/>
      <c r="K4" s="11" t="s">
        <v>2</v>
      </c>
      <c r="L4" s="12" t="s">
        <v>3</v>
      </c>
      <c r="M4" s="13"/>
      <c r="N4" s="11" t="s">
        <v>2</v>
      </c>
      <c r="O4" s="12"/>
      <c r="P4" s="13"/>
      <c r="Q4" s="11" t="s">
        <v>2</v>
      </c>
      <c r="R4" s="12" t="s">
        <v>3</v>
      </c>
      <c r="S4" s="13"/>
      <c r="T4" s="11" t="s">
        <v>2</v>
      </c>
      <c r="U4" s="12"/>
      <c r="V4" s="13"/>
      <c r="W4" s="32"/>
      <c r="X4" s="71"/>
      <c r="Y4" s="198"/>
      <c r="Z4" s="198"/>
      <c r="AA4" s="74">
        <f>COUNTIF(B4:V4,"Soldier")</f>
        <v>2</v>
      </c>
      <c r="AB4" s="74">
        <f>COUNTIF(B4:V4,"NCO")</f>
        <v>3</v>
      </c>
      <c r="AC4" s="72">
        <f>AA4+AB4</f>
        <v>5</v>
      </c>
      <c r="AD4" s="75">
        <f>COUNTIF(B3:V3,"Male")</f>
        <v>4</v>
      </c>
      <c r="AE4" s="75">
        <f>COUNTIF(B3:V3,"Female")</f>
        <v>0</v>
      </c>
    </row>
    <row r="5" spans="1:31" x14ac:dyDescent="0.25">
      <c r="A5" s="29"/>
      <c r="B5" s="15" t="s">
        <v>4</v>
      </c>
      <c r="C5" s="199"/>
      <c r="D5" s="200"/>
      <c r="E5" s="15" t="s">
        <v>4</v>
      </c>
      <c r="F5" s="199"/>
      <c r="G5" s="200"/>
      <c r="H5" s="15" t="s">
        <v>4</v>
      </c>
      <c r="I5" s="199"/>
      <c r="J5" s="200"/>
      <c r="K5" s="15" t="s">
        <v>4</v>
      </c>
      <c r="L5" s="218"/>
      <c r="M5" s="200"/>
      <c r="N5" s="15" t="s">
        <v>4</v>
      </c>
      <c r="O5" s="218"/>
      <c r="P5" s="200"/>
      <c r="Q5" s="15" t="s">
        <v>4</v>
      </c>
      <c r="R5" s="199"/>
      <c r="S5" s="200"/>
      <c r="T5" s="15" t="s">
        <v>4</v>
      </c>
      <c r="U5" s="219"/>
      <c r="V5" s="200"/>
      <c r="W5" s="32"/>
      <c r="X5" s="71"/>
      <c r="Y5" s="76" t="s">
        <v>36</v>
      </c>
      <c r="Z5" s="74" t="s">
        <v>9</v>
      </c>
      <c r="AA5" s="74" t="s">
        <v>10</v>
      </c>
      <c r="AB5" s="74" t="s">
        <v>38</v>
      </c>
      <c r="AC5" s="72" t="s">
        <v>39</v>
      </c>
      <c r="AD5" s="70"/>
      <c r="AE5" s="70"/>
    </row>
    <row r="6" spans="1:31" x14ac:dyDescent="0.25">
      <c r="A6" s="29"/>
      <c r="B6" s="14" t="s">
        <v>146</v>
      </c>
      <c r="C6" s="194" t="s">
        <v>10</v>
      </c>
      <c r="D6" s="195"/>
      <c r="E6" s="14" t="s">
        <v>146</v>
      </c>
      <c r="F6" s="194" t="s">
        <v>10</v>
      </c>
      <c r="G6" s="195"/>
      <c r="H6" s="14" t="s">
        <v>146</v>
      </c>
      <c r="I6" s="194" t="s">
        <v>10</v>
      </c>
      <c r="J6" s="195"/>
      <c r="K6" s="14" t="s">
        <v>146</v>
      </c>
      <c r="L6" s="194" t="s">
        <v>10</v>
      </c>
      <c r="M6" s="195"/>
      <c r="N6" s="14" t="s">
        <v>146</v>
      </c>
      <c r="O6" s="194" t="s">
        <v>10</v>
      </c>
      <c r="P6" s="195"/>
      <c r="Q6" s="14" t="s">
        <v>146</v>
      </c>
      <c r="R6" s="194" t="s">
        <v>10</v>
      </c>
      <c r="S6" s="195"/>
      <c r="T6" s="14" t="s">
        <v>146</v>
      </c>
      <c r="U6" s="194" t="s">
        <v>10</v>
      </c>
      <c r="V6" s="195"/>
      <c r="W6" s="32"/>
      <c r="X6" s="71"/>
      <c r="Y6" s="77"/>
      <c r="Z6" s="74">
        <f>COUNTIF(B6:V6,"Vacant")</f>
        <v>0</v>
      </c>
      <c r="AA6" s="74">
        <f>COUNTIF(B6:V6,"Occupied")</f>
        <v>7</v>
      </c>
      <c r="AB6" s="74">
        <f>COUNTIF(B6:V6,"BDE Trans")</f>
        <v>0</v>
      </c>
      <c r="AC6" s="72">
        <f>Z6+AA6+AB6</f>
        <v>7</v>
      </c>
      <c r="AD6" s="70"/>
      <c r="AE6" s="70"/>
    </row>
    <row r="7" spans="1:31" x14ac:dyDescent="0.25">
      <c r="A7" s="29"/>
      <c r="B7" s="15" t="s">
        <v>5</v>
      </c>
      <c r="C7" s="199"/>
      <c r="D7" s="200"/>
      <c r="E7" s="15" t="s">
        <v>5</v>
      </c>
      <c r="F7" s="199"/>
      <c r="G7" s="200"/>
      <c r="H7" s="15" t="s">
        <v>5</v>
      </c>
      <c r="I7" s="199"/>
      <c r="J7" s="200"/>
      <c r="K7" s="15" t="s">
        <v>5</v>
      </c>
      <c r="L7" s="218"/>
      <c r="M7" s="200"/>
      <c r="N7" s="15" t="s">
        <v>5</v>
      </c>
      <c r="O7" s="218"/>
      <c r="P7" s="200"/>
      <c r="Q7" s="15" t="s">
        <v>5</v>
      </c>
      <c r="R7" s="199"/>
      <c r="S7" s="200"/>
      <c r="T7" s="15" t="s">
        <v>5</v>
      </c>
      <c r="U7" s="219"/>
      <c r="V7" s="200"/>
      <c r="W7" s="32"/>
      <c r="X7" s="71"/>
      <c r="Y7" s="76" t="s">
        <v>37</v>
      </c>
      <c r="Z7" s="74" t="s">
        <v>9</v>
      </c>
      <c r="AA7" s="74" t="s">
        <v>10</v>
      </c>
      <c r="AB7" s="74" t="s">
        <v>38</v>
      </c>
      <c r="AC7" s="72" t="s">
        <v>39</v>
      </c>
      <c r="AD7" s="70"/>
      <c r="AE7" s="70"/>
    </row>
    <row r="8" spans="1:31" x14ac:dyDescent="0.25">
      <c r="A8" s="29"/>
      <c r="B8" s="14" t="s">
        <v>146</v>
      </c>
      <c r="C8" s="194" t="s">
        <v>10</v>
      </c>
      <c r="D8" s="195"/>
      <c r="E8" s="14" t="s">
        <v>146</v>
      </c>
      <c r="F8" s="194" t="s">
        <v>10</v>
      </c>
      <c r="G8" s="195"/>
      <c r="H8" s="14" t="s">
        <v>146</v>
      </c>
      <c r="I8" s="194" t="s">
        <v>10</v>
      </c>
      <c r="J8" s="195"/>
      <c r="K8" s="14" t="s">
        <v>146</v>
      </c>
      <c r="L8" s="194" t="s">
        <v>10</v>
      </c>
      <c r="M8" s="195"/>
      <c r="N8" s="14" t="s">
        <v>146</v>
      </c>
      <c r="O8" s="194" t="s">
        <v>10</v>
      </c>
      <c r="P8" s="195"/>
      <c r="Q8" s="14" t="s">
        <v>146</v>
      </c>
      <c r="R8" s="194" t="s">
        <v>10</v>
      </c>
      <c r="S8" s="195"/>
      <c r="T8" s="14" t="s">
        <v>146</v>
      </c>
      <c r="U8" s="194" t="s">
        <v>10</v>
      </c>
      <c r="V8" s="195"/>
      <c r="W8" s="32"/>
      <c r="X8" s="71"/>
      <c r="Y8" s="77"/>
      <c r="Z8" s="74">
        <f>COUNTIF(B8:V8,"Vacant")</f>
        <v>0</v>
      </c>
      <c r="AA8" s="74">
        <f>COUNTIF(B8:V8,"Occupied")</f>
        <v>7</v>
      </c>
      <c r="AB8" s="74">
        <f>COUNTIF(B8:V8,"BDE Trans")</f>
        <v>0</v>
      </c>
      <c r="AC8" s="72">
        <f>Z8+AA8+AB8</f>
        <v>7</v>
      </c>
      <c r="AD8" s="70"/>
      <c r="AE8" s="70"/>
    </row>
    <row r="9" spans="1:31" ht="15.75" thickBot="1" x14ac:dyDescent="0.3">
      <c r="A9" s="29"/>
      <c r="B9" s="22" t="s">
        <v>19</v>
      </c>
      <c r="C9" s="203"/>
      <c r="D9" s="204"/>
      <c r="E9" s="22" t="s">
        <v>19</v>
      </c>
      <c r="F9" s="220" t="s">
        <v>141</v>
      </c>
      <c r="G9" s="221"/>
      <c r="H9" s="22" t="s">
        <v>19</v>
      </c>
      <c r="I9" s="203"/>
      <c r="J9" s="204"/>
      <c r="K9" s="22" t="s">
        <v>19</v>
      </c>
      <c r="L9" s="203"/>
      <c r="M9" s="204"/>
      <c r="N9" s="22" t="s">
        <v>19</v>
      </c>
      <c r="O9" s="203"/>
      <c r="P9" s="204"/>
      <c r="Q9" s="22" t="s">
        <v>19</v>
      </c>
      <c r="R9" s="203"/>
      <c r="S9" s="204"/>
      <c r="T9" s="22" t="s">
        <v>19</v>
      </c>
      <c r="U9" s="222"/>
      <c r="V9" s="223"/>
      <c r="W9" s="32"/>
      <c r="X9" s="71"/>
      <c r="Y9" s="77"/>
      <c r="Z9" s="77"/>
      <c r="AA9" s="77"/>
      <c r="AB9" s="77"/>
      <c r="AC9" s="71"/>
      <c r="AD9" s="70"/>
      <c r="AE9" s="70"/>
    </row>
    <row r="10" spans="1:31" ht="15.75" thickBot="1" x14ac:dyDescent="0.3">
      <c r="A10" s="29"/>
      <c r="B10" s="201" t="s">
        <v>128</v>
      </c>
      <c r="C10" s="202"/>
      <c r="D10" s="26" t="s">
        <v>16</v>
      </c>
      <c r="E10" s="201" t="s">
        <v>127</v>
      </c>
      <c r="F10" s="202"/>
      <c r="G10" s="26" t="s">
        <v>16</v>
      </c>
      <c r="H10" s="201" t="s">
        <v>126</v>
      </c>
      <c r="I10" s="202"/>
      <c r="J10" s="26" t="s">
        <v>28</v>
      </c>
      <c r="K10" s="201" t="s">
        <v>125</v>
      </c>
      <c r="L10" s="202"/>
      <c r="M10" s="26" t="s">
        <v>16</v>
      </c>
      <c r="N10" s="201" t="s">
        <v>124</v>
      </c>
      <c r="O10" s="202"/>
      <c r="P10" s="26" t="s">
        <v>28</v>
      </c>
      <c r="Q10" s="201" t="s">
        <v>123</v>
      </c>
      <c r="R10" s="202"/>
      <c r="S10" s="26" t="s">
        <v>16</v>
      </c>
      <c r="T10" s="201" t="s">
        <v>122</v>
      </c>
      <c r="U10" s="202"/>
      <c r="V10" s="26" t="s">
        <v>16</v>
      </c>
      <c r="W10" s="32"/>
      <c r="X10" s="71"/>
      <c r="Y10" s="198" t="s">
        <v>29</v>
      </c>
      <c r="Z10" s="198"/>
      <c r="AA10" s="72" t="s">
        <v>46</v>
      </c>
      <c r="AB10" s="72" t="s">
        <v>47</v>
      </c>
      <c r="AC10" s="72" t="s">
        <v>48</v>
      </c>
      <c r="AD10" s="73" t="s">
        <v>16</v>
      </c>
      <c r="AE10" s="73" t="s">
        <v>17</v>
      </c>
    </row>
    <row r="11" spans="1:31" x14ac:dyDescent="0.25">
      <c r="A11" s="29"/>
      <c r="B11" s="11" t="s">
        <v>2</v>
      </c>
      <c r="C11" s="12" t="s">
        <v>7</v>
      </c>
      <c r="D11" s="13"/>
      <c r="E11" s="23" t="s">
        <v>2</v>
      </c>
      <c r="F11" s="24" t="s">
        <v>7</v>
      </c>
      <c r="G11" s="25"/>
      <c r="H11" s="11" t="s">
        <v>2</v>
      </c>
      <c r="I11" s="12" t="s">
        <v>7</v>
      </c>
      <c r="J11" s="13"/>
      <c r="K11" s="11" t="s">
        <v>2</v>
      </c>
      <c r="L11" s="12" t="s">
        <v>3</v>
      </c>
      <c r="M11" s="13"/>
      <c r="N11" s="11" t="s">
        <v>2</v>
      </c>
      <c r="O11" s="12"/>
      <c r="P11" s="13"/>
      <c r="Q11" s="11" t="s">
        <v>2</v>
      </c>
      <c r="R11" s="12" t="s">
        <v>7</v>
      </c>
      <c r="S11" s="13"/>
      <c r="T11" s="11" t="s">
        <v>2</v>
      </c>
      <c r="U11" s="12" t="s">
        <v>7</v>
      </c>
      <c r="V11" s="13"/>
      <c r="W11" s="32"/>
      <c r="X11" s="71"/>
      <c r="Y11" s="198"/>
      <c r="Z11" s="198"/>
      <c r="AA11" s="74">
        <f>COUNTIF(B11:V11,"Soldier")</f>
        <v>1</v>
      </c>
      <c r="AB11" s="74">
        <f>COUNTIF(B11:V11,"NCO")</f>
        <v>5</v>
      </c>
      <c r="AC11" s="72">
        <f>AA11+AB11</f>
        <v>6</v>
      </c>
      <c r="AD11" s="75">
        <f>COUNTIF(B10:V10,"Male")</f>
        <v>5</v>
      </c>
      <c r="AE11" s="75">
        <f>COUNTIF(B10:V10,"Female")</f>
        <v>0</v>
      </c>
    </row>
    <row r="12" spans="1:31" x14ac:dyDescent="0.25">
      <c r="A12" s="29"/>
      <c r="B12" s="15" t="s">
        <v>4</v>
      </c>
      <c r="C12" s="199"/>
      <c r="D12" s="200"/>
      <c r="E12" s="15" t="s">
        <v>4</v>
      </c>
      <c r="F12" s="199"/>
      <c r="G12" s="200"/>
      <c r="H12" s="15" t="s">
        <v>4</v>
      </c>
      <c r="I12" s="218"/>
      <c r="J12" s="224"/>
      <c r="K12" s="15" t="s">
        <v>4</v>
      </c>
      <c r="L12" s="218"/>
      <c r="M12" s="224"/>
      <c r="N12" s="15" t="s">
        <v>4</v>
      </c>
      <c r="O12" s="199"/>
      <c r="P12" s="200"/>
      <c r="Q12" s="15" t="s">
        <v>4</v>
      </c>
      <c r="R12" s="199"/>
      <c r="S12" s="200"/>
      <c r="T12" s="15" t="s">
        <v>4</v>
      </c>
      <c r="U12" s="218"/>
      <c r="V12" s="200"/>
      <c r="W12" s="32"/>
      <c r="X12" s="71"/>
      <c r="Y12" s="76" t="s">
        <v>36</v>
      </c>
      <c r="Z12" s="74" t="s">
        <v>9</v>
      </c>
      <c r="AA12" s="74" t="s">
        <v>10</v>
      </c>
      <c r="AB12" s="74" t="s">
        <v>38</v>
      </c>
      <c r="AC12" s="72" t="s">
        <v>39</v>
      </c>
      <c r="AD12" s="70"/>
      <c r="AE12" s="70"/>
    </row>
    <row r="13" spans="1:31" x14ac:dyDescent="0.25">
      <c r="A13" s="29"/>
      <c r="B13" s="14" t="s">
        <v>146</v>
      </c>
      <c r="C13" s="194" t="s">
        <v>10</v>
      </c>
      <c r="D13" s="195"/>
      <c r="E13" s="14" t="s">
        <v>146</v>
      </c>
      <c r="F13" s="194" t="s">
        <v>10</v>
      </c>
      <c r="G13" s="195"/>
      <c r="H13" s="14" t="s">
        <v>146</v>
      </c>
      <c r="I13" s="194" t="s">
        <v>10</v>
      </c>
      <c r="J13" s="195"/>
      <c r="K13" s="14" t="s">
        <v>146</v>
      </c>
      <c r="L13" s="194" t="s">
        <v>10</v>
      </c>
      <c r="M13" s="195"/>
      <c r="N13" s="14" t="s">
        <v>146</v>
      </c>
      <c r="O13" s="194" t="s">
        <v>10</v>
      </c>
      <c r="P13" s="195"/>
      <c r="Q13" s="14" t="s">
        <v>146</v>
      </c>
      <c r="R13" s="194" t="s">
        <v>10</v>
      </c>
      <c r="S13" s="195"/>
      <c r="T13" s="14" t="s">
        <v>146</v>
      </c>
      <c r="U13" s="194" t="s">
        <v>10</v>
      </c>
      <c r="V13" s="195"/>
      <c r="W13" s="32"/>
      <c r="X13" s="71"/>
      <c r="Y13" s="77"/>
      <c r="Z13" s="74">
        <f>COUNTIF(B13:V13,"Vacant")</f>
        <v>0</v>
      </c>
      <c r="AA13" s="74">
        <f>COUNTIF(B13:V13,"Occupied")</f>
        <v>7</v>
      </c>
      <c r="AB13" s="74">
        <f>COUNTIF(B13:V13,"BDE Trans")</f>
        <v>0</v>
      </c>
      <c r="AC13" s="72">
        <f>Z13+AA13+AB13</f>
        <v>7</v>
      </c>
      <c r="AD13" s="70"/>
      <c r="AE13" s="70"/>
    </row>
    <row r="14" spans="1:31" x14ac:dyDescent="0.25">
      <c r="A14" s="29"/>
      <c r="B14" s="15" t="s">
        <v>5</v>
      </c>
      <c r="C14" s="199"/>
      <c r="D14" s="200"/>
      <c r="E14" s="15" t="s">
        <v>5</v>
      </c>
      <c r="F14" s="199"/>
      <c r="G14" s="200"/>
      <c r="H14" s="15" t="s">
        <v>5</v>
      </c>
      <c r="I14" s="219"/>
      <c r="J14" s="200"/>
      <c r="K14" s="15" t="s">
        <v>5</v>
      </c>
      <c r="L14" s="199"/>
      <c r="M14" s="200"/>
      <c r="N14" s="15" t="s">
        <v>5</v>
      </c>
      <c r="O14" s="199"/>
      <c r="P14" s="200"/>
      <c r="Q14" s="15" t="s">
        <v>5</v>
      </c>
      <c r="R14" s="199"/>
      <c r="S14" s="200"/>
      <c r="T14" s="15" t="s">
        <v>5</v>
      </c>
      <c r="U14" s="219"/>
      <c r="V14" s="200"/>
      <c r="W14" s="32"/>
      <c r="X14" s="71"/>
      <c r="Y14" s="76" t="s">
        <v>37</v>
      </c>
      <c r="Z14" s="74" t="s">
        <v>9</v>
      </c>
      <c r="AA14" s="74" t="s">
        <v>10</v>
      </c>
      <c r="AB14" s="74" t="s">
        <v>38</v>
      </c>
      <c r="AC14" s="72" t="s">
        <v>39</v>
      </c>
      <c r="AD14" s="70"/>
      <c r="AE14" s="70"/>
    </row>
    <row r="15" spans="1:31" x14ac:dyDescent="0.25">
      <c r="A15" s="29"/>
      <c r="B15" s="14" t="s">
        <v>146</v>
      </c>
      <c r="C15" s="194" t="s">
        <v>10</v>
      </c>
      <c r="D15" s="195"/>
      <c r="E15" s="14" t="s">
        <v>146</v>
      </c>
      <c r="F15" s="194" t="s">
        <v>10</v>
      </c>
      <c r="G15" s="195"/>
      <c r="H15" s="14" t="s">
        <v>146</v>
      </c>
      <c r="I15" s="194" t="s">
        <v>10</v>
      </c>
      <c r="J15" s="195"/>
      <c r="K15" s="14" t="s">
        <v>146</v>
      </c>
      <c r="L15" s="194" t="s">
        <v>10</v>
      </c>
      <c r="M15" s="195"/>
      <c r="N15" s="14" t="s">
        <v>146</v>
      </c>
      <c r="O15" s="194" t="s">
        <v>10</v>
      </c>
      <c r="P15" s="195"/>
      <c r="Q15" s="14" t="s">
        <v>146</v>
      </c>
      <c r="R15" s="194" t="s">
        <v>10</v>
      </c>
      <c r="S15" s="195"/>
      <c r="T15" s="14" t="s">
        <v>146</v>
      </c>
      <c r="U15" s="194" t="s">
        <v>10</v>
      </c>
      <c r="V15" s="195"/>
      <c r="W15" s="32"/>
      <c r="X15" s="71"/>
      <c r="Y15" s="77"/>
      <c r="Z15" s="74">
        <f>COUNTIF(B15:V15,"Vacant")</f>
        <v>0</v>
      </c>
      <c r="AA15" s="74">
        <f>COUNTIF(B15:V15,"Occupied")</f>
        <v>7</v>
      </c>
      <c r="AB15" s="74">
        <f>COUNTIF(B15:V15,"BDE Trans")</f>
        <v>0</v>
      </c>
      <c r="AC15" s="72">
        <f>Z15+AA15+AB15</f>
        <v>7</v>
      </c>
      <c r="AD15" s="70"/>
      <c r="AE15" s="70"/>
    </row>
    <row r="16" spans="1:31" ht="15.75" thickBot="1" x14ac:dyDescent="0.3">
      <c r="A16" s="29"/>
      <c r="B16" s="22" t="s">
        <v>19</v>
      </c>
      <c r="C16" s="220"/>
      <c r="D16" s="221"/>
      <c r="E16" s="22" t="s">
        <v>19</v>
      </c>
      <c r="F16" s="203"/>
      <c r="G16" s="204"/>
      <c r="H16" s="22" t="s">
        <v>19</v>
      </c>
      <c r="I16" s="203"/>
      <c r="J16" s="204"/>
      <c r="K16" s="22" t="s">
        <v>19</v>
      </c>
      <c r="L16" s="203"/>
      <c r="M16" s="204"/>
      <c r="N16" s="22" t="s">
        <v>19</v>
      </c>
      <c r="O16" s="220"/>
      <c r="P16" s="221"/>
      <c r="Q16" s="22" t="s">
        <v>19</v>
      </c>
      <c r="R16" s="220"/>
      <c r="S16" s="221"/>
      <c r="T16" s="22" t="s">
        <v>19</v>
      </c>
      <c r="U16" s="220"/>
      <c r="V16" s="221"/>
      <c r="W16" s="32"/>
      <c r="X16" s="71"/>
      <c r="Y16" s="71"/>
      <c r="Z16" s="71"/>
      <c r="AA16" s="71"/>
      <c r="AB16" s="71"/>
      <c r="AC16" s="78"/>
      <c r="AD16" s="70"/>
      <c r="AE16" s="70"/>
    </row>
    <row r="17" spans="1:31" ht="15.75" thickBot="1" x14ac:dyDescent="0.3">
      <c r="A17" s="29"/>
      <c r="B17" s="39"/>
      <c r="C17" s="16"/>
      <c r="D17" s="16"/>
      <c r="E17" s="39"/>
      <c r="F17" s="16"/>
      <c r="G17" s="16"/>
      <c r="H17" s="39"/>
      <c r="I17" s="16"/>
      <c r="J17" s="16"/>
      <c r="K17" s="30"/>
      <c r="L17" s="30"/>
      <c r="M17" s="30"/>
      <c r="N17" s="30"/>
      <c r="O17" s="30"/>
      <c r="P17" s="30"/>
      <c r="Q17" s="30"/>
      <c r="R17" s="30"/>
      <c r="S17" s="30"/>
      <c r="T17" s="51"/>
      <c r="U17" s="51"/>
      <c r="V17" s="51"/>
      <c r="W17" s="52"/>
      <c r="X17" s="71"/>
      <c r="Y17" s="71"/>
      <c r="Z17" s="71"/>
      <c r="AA17" s="71"/>
      <c r="AB17" s="71"/>
      <c r="AC17" s="78"/>
      <c r="AD17" s="70"/>
      <c r="AE17" s="70"/>
    </row>
    <row r="18" spans="1:31" x14ac:dyDescent="0.25">
      <c r="A18" s="29"/>
      <c r="B18" s="201" t="s">
        <v>129</v>
      </c>
      <c r="C18" s="202"/>
      <c r="D18" s="26" t="s">
        <v>16</v>
      </c>
      <c r="E18" s="201" t="s">
        <v>130</v>
      </c>
      <c r="F18" s="202"/>
      <c r="G18" s="26" t="s">
        <v>16</v>
      </c>
      <c r="H18" s="30"/>
      <c r="I18" s="30"/>
      <c r="J18" s="30"/>
      <c r="K18" s="30"/>
      <c r="L18" s="30"/>
      <c r="M18" s="30"/>
      <c r="N18" s="201" t="s">
        <v>140</v>
      </c>
      <c r="O18" s="202"/>
      <c r="P18" s="26" t="s">
        <v>28</v>
      </c>
      <c r="Q18" s="201" t="s">
        <v>139</v>
      </c>
      <c r="R18" s="202"/>
      <c r="S18" s="26" t="s">
        <v>17</v>
      </c>
      <c r="T18" s="63"/>
      <c r="U18" s="63"/>
      <c r="V18" s="63"/>
      <c r="W18" s="52"/>
      <c r="X18" s="71"/>
      <c r="Y18" s="198" t="s">
        <v>29</v>
      </c>
      <c r="Z18" s="198"/>
      <c r="AA18" s="72" t="s">
        <v>46</v>
      </c>
      <c r="AB18" s="72" t="s">
        <v>47</v>
      </c>
      <c r="AC18" s="72" t="s">
        <v>48</v>
      </c>
      <c r="AD18" s="73" t="s">
        <v>16</v>
      </c>
      <c r="AE18" s="73" t="s">
        <v>17</v>
      </c>
    </row>
    <row r="19" spans="1:31" x14ac:dyDescent="0.25">
      <c r="A19" s="29"/>
      <c r="B19" s="11" t="s">
        <v>2</v>
      </c>
      <c r="C19" s="12" t="s">
        <v>7</v>
      </c>
      <c r="D19" s="13"/>
      <c r="E19" s="11" t="s">
        <v>2</v>
      </c>
      <c r="F19" s="12" t="s">
        <v>7</v>
      </c>
      <c r="G19" s="13"/>
      <c r="H19" s="30"/>
      <c r="I19" s="30"/>
      <c r="J19" s="30"/>
      <c r="K19" s="30"/>
      <c r="L19" s="30"/>
      <c r="M19" s="30"/>
      <c r="N19" s="11" t="s">
        <v>2</v>
      </c>
      <c r="O19" s="12" t="s">
        <v>7</v>
      </c>
      <c r="P19" s="13"/>
      <c r="Q19" s="11" t="s">
        <v>2</v>
      </c>
      <c r="R19" s="12" t="s">
        <v>3</v>
      </c>
      <c r="S19" s="13"/>
      <c r="T19" s="53"/>
      <c r="U19" s="53"/>
      <c r="V19" s="53"/>
      <c r="W19" s="52"/>
      <c r="X19" s="71"/>
      <c r="Y19" s="198"/>
      <c r="Z19" s="198"/>
      <c r="AA19" s="74">
        <f>COUNTIF(B19:S19,"Soldier")</f>
        <v>1</v>
      </c>
      <c r="AB19" s="74">
        <f>COUNTIF(B19:S19,"NCO")</f>
        <v>3</v>
      </c>
      <c r="AC19" s="72">
        <f>AA19+AB19</f>
        <v>4</v>
      </c>
      <c r="AD19" s="75">
        <f>COUNTIF(B18:S18,"Male")</f>
        <v>2</v>
      </c>
      <c r="AE19" s="75">
        <f>COUNTIF(B18:S18,"Female")</f>
        <v>1</v>
      </c>
    </row>
    <row r="20" spans="1:31" x14ac:dyDescent="0.25">
      <c r="A20" s="29"/>
      <c r="B20" s="15" t="s">
        <v>4</v>
      </c>
      <c r="C20" s="199"/>
      <c r="D20" s="200"/>
      <c r="E20" s="15" t="s">
        <v>4</v>
      </c>
      <c r="F20" s="199"/>
      <c r="G20" s="200"/>
      <c r="H20" s="30"/>
      <c r="I20" s="30"/>
      <c r="J20" s="30"/>
      <c r="K20" s="30"/>
      <c r="L20" s="30"/>
      <c r="M20" s="30"/>
      <c r="N20" s="15" t="s">
        <v>4</v>
      </c>
      <c r="O20" s="199"/>
      <c r="P20" s="200"/>
      <c r="Q20" s="15" t="s">
        <v>4</v>
      </c>
      <c r="R20" s="199"/>
      <c r="S20" s="200"/>
      <c r="T20" s="64"/>
      <c r="U20" s="64"/>
      <c r="V20" s="64"/>
      <c r="W20" s="52"/>
      <c r="X20" s="71"/>
      <c r="Y20" s="76" t="s">
        <v>36</v>
      </c>
      <c r="Z20" s="74" t="s">
        <v>9</v>
      </c>
      <c r="AA20" s="74" t="s">
        <v>10</v>
      </c>
      <c r="AB20" s="74" t="s">
        <v>38</v>
      </c>
      <c r="AC20" s="72" t="s">
        <v>39</v>
      </c>
      <c r="AD20" s="70"/>
      <c r="AE20" s="70"/>
    </row>
    <row r="21" spans="1:31" x14ac:dyDescent="0.25">
      <c r="A21" s="29"/>
      <c r="B21" s="14" t="s">
        <v>146</v>
      </c>
      <c r="C21" s="194" t="s">
        <v>10</v>
      </c>
      <c r="D21" s="195"/>
      <c r="E21" s="14" t="s">
        <v>146</v>
      </c>
      <c r="F21" s="194" t="s">
        <v>10</v>
      </c>
      <c r="G21" s="195"/>
      <c r="H21" s="30"/>
      <c r="I21" s="30"/>
      <c r="J21" s="30"/>
      <c r="K21" s="30"/>
      <c r="L21" s="30"/>
      <c r="M21" s="30"/>
      <c r="N21" s="14" t="s">
        <v>146</v>
      </c>
      <c r="O21" s="194" t="s">
        <v>10</v>
      </c>
      <c r="P21" s="195"/>
      <c r="Q21" s="14" t="s">
        <v>146</v>
      </c>
      <c r="R21" s="194" t="s">
        <v>10</v>
      </c>
      <c r="S21" s="195"/>
      <c r="T21" s="58"/>
      <c r="U21" s="58"/>
      <c r="V21" s="58"/>
      <c r="W21" s="52"/>
      <c r="X21" s="71"/>
      <c r="Y21" s="77"/>
      <c r="Z21" s="74">
        <f>COUNTIF(B21:S21,"Vacant")</f>
        <v>0</v>
      </c>
      <c r="AA21" s="74">
        <f>COUNTIF(B21:S21,"Occupied")</f>
        <v>4</v>
      </c>
      <c r="AB21" s="74">
        <f>COUNTIF(B21:S21,"BDE Trans")</f>
        <v>0</v>
      </c>
      <c r="AC21" s="72">
        <f>Z21+AA21+AB21</f>
        <v>4</v>
      </c>
      <c r="AD21" s="70"/>
      <c r="AE21" s="70"/>
    </row>
    <row r="22" spans="1:31" x14ac:dyDescent="0.25">
      <c r="A22" s="29"/>
      <c r="B22" s="15" t="s">
        <v>5</v>
      </c>
      <c r="C22" s="199"/>
      <c r="D22" s="200"/>
      <c r="E22" s="15" t="s">
        <v>5</v>
      </c>
      <c r="F22" s="199"/>
      <c r="G22" s="200"/>
      <c r="H22" s="30"/>
      <c r="I22" s="30"/>
      <c r="J22" s="30"/>
      <c r="K22" s="30"/>
      <c r="L22" s="30"/>
      <c r="M22" s="30"/>
      <c r="N22" s="15" t="s">
        <v>5</v>
      </c>
      <c r="O22" s="199"/>
      <c r="P22" s="200"/>
      <c r="Q22" s="15" t="s">
        <v>5</v>
      </c>
      <c r="R22" s="199"/>
      <c r="S22" s="200"/>
      <c r="T22" s="64"/>
      <c r="U22" s="64"/>
      <c r="V22" s="64"/>
      <c r="W22" s="52"/>
      <c r="X22" s="71"/>
      <c r="Y22" s="76" t="s">
        <v>37</v>
      </c>
      <c r="Z22" s="74" t="s">
        <v>9</v>
      </c>
      <c r="AA22" s="74" t="s">
        <v>10</v>
      </c>
      <c r="AB22" s="74" t="s">
        <v>38</v>
      </c>
      <c r="AC22" s="72" t="s">
        <v>39</v>
      </c>
      <c r="AD22" s="70"/>
      <c r="AE22" s="70"/>
    </row>
    <row r="23" spans="1:31" x14ac:dyDescent="0.25">
      <c r="A23" s="29"/>
      <c r="B23" s="14" t="s">
        <v>146</v>
      </c>
      <c r="C23" s="194" t="s">
        <v>10</v>
      </c>
      <c r="D23" s="195"/>
      <c r="E23" s="14" t="s">
        <v>146</v>
      </c>
      <c r="F23" s="194" t="s">
        <v>10</v>
      </c>
      <c r="G23" s="195"/>
      <c r="H23" s="30"/>
      <c r="I23" s="30"/>
      <c r="J23" s="30"/>
      <c r="K23" s="30"/>
      <c r="L23" s="30"/>
      <c r="M23" s="30"/>
      <c r="N23" s="14" t="s">
        <v>146</v>
      </c>
      <c r="O23" s="194" t="s">
        <v>10</v>
      </c>
      <c r="P23" s="195"/>
      <c r="Q23" s="14" t="s">
        <v>146</v>
      </c>
      <c r="R23" s="194" t="s">
        <v>10</v>
      </c>
      <c r="S23" s="195"/>
      <c r="T23" s="58"/>
      <c r="U23" s="58"/>
      <c r="V23" s="58"/>
      <c r="W23" s="52"/>
      <c r="X23" s="71"/>
      <c r="Y23" s="77"/>
      <c r="Z23" s="74">
        <f>COUNTIF(B23:S23,"Vacant")</f>
        <v>0</v>
      </c>
      <c r="AA23" s="74">
        <f>COUNTIF(C23:W23,"Occupied")</f>
        <v>4</v>
      </c>
      <c r="AB23" s="74">
        <f>COUNTIF(B23:S23,"BDE Trans")</f>
        <v>0</v>
      </c>
      <c r="AC23" s="72">
        <f>Z23+AA23+AB23</f>
        <v>4</v>
      </c>
      <c r="AD23" s="70"/>
      <c r="AE23" s="70"/>
    </row>
    <row r="24" spans="1:31" ht="15.75" thickBot="1" x14ac:dyDescent="0.3">
      <c r="A24" s="29"/>
      <c r="B24" s="22" t="s">
        <v>19</v>
      </c>
      <c r="C24" s="220"/>
      <c r="D24" s="221"/>
      <c r="E24" s="22" t="s">
        <v>19</v>
      </c>
      <c r="F24" s="220"/>
      <c r="G24" s="221"/>
      <c r="H24" s="30"/>
      <c r="I24" s="30"/>
      <c r="J24" s="30"/>
      <c r="K24" s="30"/>
      <c r="L24" s="30"/>
      <c r="M24" s="30"/>
      <c r="N24" s="22" t="s">
        <v>19</v>
      </c>
      <c r="O24" s="220"/>
      <c r="P24" s="221"/>
      <c r="Q24" s="22" t="s">
        <v>19</v>
      </c>
      <c r="R24" s="203"/>
      <c r="S24" s="204"/>
      <c r="T24" s="64"/>
      <c r="U24" s="64"/>
      <c r="V24" s="64"/>
      <c r="W24" s="52"/>
      <c r="X24" s="71"/>
      <c r="Y24" s="76"/>
      <c r="Z24" s="77"/>
      <c r="AA24" s="77"/>
      <c r="AB24" s="77"/>
      <c r="AC24" s="71"/>
      <c r="AD24" s="70"/>
      <c r="AE24" s="70"/>
    </row>
    <row r="25" spans="1:31" x14ac:dyDescent="0.25">
      <c r="A25" s="29"/>
      <c r="B25" s="201" t="s">
        <v>131</v>
      </c>
      <c r="C25" s="202"/>
      <c r="D25" s="26" t="s">
        <v>28</v>
      </c>
      <c r="E25" s="201" t="s">
        <v>132</v>
      </c>
      <c r="F25" s="202"/>
      <c r="G25" s="26" t="s">
        <v>16</v>
      </c>
      <c r="H25" s="30"/>
      <c r="I25" s="30"/>
      <c r="J25" s="30"/>
      <c r="K25" s="30"/>
      <c r="L25" s="30"/>
      <c r="M25" s="30"/>
      <c r="N25" s="201" t="s">
        <v>137</v>
      </c>
      <c r="O25" s="202"/>
      <c r="P25" s="26" t="s">
        <v>28</v>
      </c>
      <c r="Q25" s="201" t="s">
        <v>138</v>
      </c>
      <c r="R25" s="202"/>
      <c r="S25" s="26" t="s">
        <v>16</v>
      </c>
      <c r="T25" s="63"/>
      <c r="U25" s="63"/>
      <c r="V25" s="63"/>
      <c r="W25" s="52"/>
      <c r="X25" s="71"/>
      <c r="Y25" s="198" t="s">
        <v>29</v>
      </c>
      <c r="Z25" s="198"/>
      <c r="AA25" s="72" t="s">
        <v>46</v>
      </c>
      <c r="AB25" s="72" t="s">
        <v>47</v>
      </c>
      <c r="AC25" s="72" t="s">
        <v>48</v>
      </c>
      <c r="AD25" s="73" t="s">
        <v>16</v>
      </c>
      <c r="AE25" s="73" t="s">
        <v>17</v>
      </c>
    </row>
    <row r="26" spans="1:31" x14ac:dyDescent="0.25">
      <c r="A26" s="29"/>
      <c r="B26" s="11" t="s">
        <v>2</v>
      </c>
      <c r="C26" s="12" t="s">
        <v>3</v>
      </c>
      <c r="D26" s="13"/>
      <c r="E26" s="11" t="s">
        <v>2</v>
      </c>
      <c r="F26" s="12" t="s">
        <v>7</v>
      </c>
      <c r="G26" s="13"/>
      <c r="H26" s="30"/>
      <c r="I26" s="30"/>
      <c r="J26" s="30"/>
      <c r="K26" s="30"/>
      <c r="L26" s="30"/>
      <c r="M26" s="30"/>
      <c r="N26" s="11" t="s">
        <v>2</v>
      </c>
      <c r="O26" s="12"/>
      <c r="P26" s="13"/>
      <c r="Q26" s="11" t="s">
        <v>2</v>
      </c>
      <c r="R26" s="12" t="s">
        <v>7</v>
      </c>
      <c r="S26" s="13"/>
      <c r="T26" s="53"/>
      <c r="U26" s="53"/>
      <c r="V26" s="53"/>
      <c r="W26" s="52"/>
      <c r="X26" s="71"/>
      <c r="Y26" s="198"/>
      <c r="Z26" s="198"/>
      <c r="AA26" s="74">
        <f>COUNTIF(B26:S26,"Soldier")</f>
        <v>1</v>
      </c>
      <c r="AB26" s="74">
        <f>COUNTIF(B26:S26,"NCO")</f>
        <v>2</v>
      </c>
      <c r="AC26" s="72">
        <f>AA26+AB26</f>
        <v>3</v>
      </c>
      <c r="AD26" s="75">
        <f>COUNTIF(B25:S25,"Male")</f>
        <v>2</v>
      </c>
      <c r="AE26" s="75">
        <f>COUNTIF(B25:S25,"Female")</f>
        <v>0</v>
      </c>
    </row>
    <row r="27" spans="1:31" x14ac:dyDescent="0.25">
      <c r="A27" s="29"/>
      <c r="B27" s="15" t="s">
        <v>4</v>
      </c>
      <c r="C27" s="199"/>
      <c r="D27" s="200"/>
      <c r="E27" s="15" t="s">
        <v>4</v>
      </c>
      <c r="F27" s="199"/>
      <c r="G27" s="200"/>
      <c r="H27" s="30"/>
      <c r="I27" s="30"/>
      <c r="J27" s="30"/>
      <c r="K27" s="30"/>
      <c r="L27" s="30"/>
      <c r="M27" s="30"/>
      <c r="N27" s="15" t="s">
        <v>4</v>
      </c>
      <c r="O27" s="199"/>
      <c r="P27" s="200"/>
      <c r="Q27" s="15" t="s">
        <v>4</v>
      </c>
      <c r="R27" s="199"/>
      <c r="S27" s="200"/>
      <c r="T27" s="64"/>
      <c r="U27" s="64"/>
      <c r="V27" s="64"/>
      <c r="W27" s="52"/>
      <c r="X27" s="71"/>
      <c r="Y27" s="76" t="s">
        <v>36</v>
      </c>
      <c r="Z27" s="74" t="s">
        <v>9</v>
      </c>
      <c r="AA27" s="74" t="s">
        <v>10</v>
      </c>
      <c r="AB27" s="74" t="s">
        <v>38</v>
      </c>
      <c r="AC27" s="72" t="s">
        <v>39</v>
      </c>
      <c r="AD27" s="70"/>
      <c r="AE27" s="70"/>
    </row>
    <row r="28" spans="1:31" x14ac:dyDescent="0.25">
      <c r="A28" s="29"/>
      <c r="B28" s="14" t="s">
        <v>146</v>
      </c>
      <c r="C28" s="194" t="s">
        <v>20</v>
      </c>
      <c r="D28" s="195"/>
      <c r="E28" s="14" t="s">
        <v>146</v>
      </c>
      <c r="F28" s="194" t="s">
        <v>10</v>
      </c>
      <c r="G28" s="195"/>
      <c r="H28" s="30"/>
      <c r="I28" s="30"/>
      <c r="J28" s="30"/>
      <c r="K28" s="30"/>
      <c r="L28" s="30"/>
      <c r="M28" s="30"/>
      <c r="N28" s="14" t="s">
        <v>146</v>
      </c>
      <c r="O28" s="194" t="s">
        <v>10</v>
      </c>
      <c r="P28" s="195"/>
      <c r="Q28" s="14" t="s">
        <v>146</v>
      </c>
      <c r="R28" s="194" t="s">
        <v>10</v>
      </c>
      <c r="S28" s="195"/>
      <c r="T28" s="58"/>
      <c r="U28" s="58"/>
      <c r="V28" s="58"/>
      <c r="W28" s="52"/>
      <c r="X28" s="71"/>
      <c r="Y28" s="77"/>
      <c r="Z28" s="74">
        <f>COUNTIF(B28:S28,"Vacant")</f>
        <v>0</v>
      </c>
      <c r="AA28" s="74">
        <f>COUNTIF(B28:S28,"Occupied")</f>
        <v>3</v>
      </c>
      <c r="AB28" s="74">
        <f>COUNTIF(B28:S28,"BDE Trans")</f>
        <v>1</v>
      </c>
      <c r="AC28" s="72">
        <f>Z28+AA28+AB28</f>
        <v>4</v>
      </c>
      <c r="AD28" s="70"/>
      <c r="AE28" s="70"/>
    </row>
    <row r="29" spans="1:31" x14ac:dyDescent="0.25">
      <c r="A29" s="29"/>
      <c r="B29" s="15" t="s">
        <v>5</v>
      </c>
      <c r="C29" s="199"/>
      <c r="D29" s="200"/>
      <c r="E29" s="15" t="s">
        <v>5</v>
      </c>
      <c r="F29" s="199"/>
      <c r="G29" s="200"/>
      <c r="H29" s="30"/>
      <c r="I29" s="30"/>
      <c r="J29" s="30"/>
      <c r="K29" s="30"/>
      <c r="L29" s="30"/>
      <c r="M29" s="30"/>
      <c r="N29" s="15" t="s">
        <v>5</v>
      </c>
      <c r="O29" s="199"/>
      <c r="P29" s="200"/>
      <c r="Q29" s="15" t="s">
        <v>5</v>
      </c>
      <c r="R29" s="199"/>
      <c r="S29" s="200"/>
      <c r="T29" s="64"/>
      <c r="U29" s="64"/>
      <c r="V29" s="64"/>
      <c r="W29" s="52"/>
      <c r="X29" s="71"/>
      <c r="Y29" s="76" t="s">
        <v>37</v>
      </c>
      <c r="Z29" s="74" t="s">
        <v>9</v>
      </c>
      <c r="AA29" s="74" t="s">
        <v>10</v>
      </c>
      <c r="AB29" s="74" t="s">
        <v>38</v>
      </c>
      <c r="AC29" s="72" t="s">
        <v>39</v>
      </c>
      <c r="AD29" s="70"/>
      <c r="AE29" s="70"/>
    </row>
    <row r="30" spans="1:31" x14ac:dyDescent="0.25">
      <c r="A30" s="29"/>
      <c r="B30" s="14" t="s">
        <v>146</v>
      </c>
      <c r="C30" s="194" t="s">
        <v>20</v>
      </c>
      <c r="D30" s="195"/>
      <c r="E30" s="14" t="s">
        <v>146</v>
      </c>
      <c r="F30" s="194" t="s">
        <v>10</v>
      </c>
      <c r="G30" s="195"/>
      <c r="H30" s="30"/>
      <c r="I30" s="30"/>
      <c r="J30" s="30"/>
      <c r="K30" s="30"/>
      <c r="L30" s="30"/>
      <c r="M30" s="30"/>
      <c r="N30" s="14" t="s">
        <v>146</v>
      </c>
      <c r="O30" s="194" t="s">
        <v>10</v>
      </c>
      <c r="P30" s="195"/>
      <c r="Q30" s="14" t="s">
        <v>146</v>
      </c>
      <c r="R30" s="194" t="s">
        <v>10</v>
      </c>
      <c r="S30" s="195"/>
      <c r="T30" s="58"/>
      <c r="U30" s="58"/>
      <c r="V30" s="58"/>
      <c r="W30" s="52"/>
      <c r="X30" s="71"/>
      <c r="Y30" s="77"/>
      <c r="Z30" s="74">
        <f>COUNTIF(B30:S30,"Vacant")</f>
        <v>0</v>
      </c>
      <c r="AA30" s="74">
        <f>COUNTIF(C30:W30,"Occupied")</f>
        <v>3</v>
      </c>
      <c r="AB30" s="74">
        <f>COUNTIF(B30:S30,"BDE Trans")</f>
        <v>1</v>
      </c>
      <c r="AC30" s="72">
        <f>Z30+AA30+AB30</f>
        <v>4</v>
      </c>
      <c r="AD30" s="70"/>
      <c r="AE30" s="70"/>
    </row>
    <row r="31" spans="1:31" ht="15.75" thickBot="1" x14ac:dyDescent="0.3">
      <c r="A31" s="29"/>
      <c r="B31" s="22" t="s">
        <v>19</v>
      </c>
      <c r="C31" s="203"/>
      <c r="D31" s="204"/>
      <c r="E31" s="22" t="s">
        <v>19</v>
      </c>
      <c r="F31" s="220"/>
      <c r="G31" s="221"/>
      <c r="H31" s="30"/>
      <c r="I31" s="30"/>
      <c r="J31" s="30"/>
      <c r="K31" s="30"/>
      <c r="L31" s="30"/>
      <c r="M31" s="30"/>
      <c r="N31" s="22" t="s">
        <v>19</v>
      </c>
      <c r="O31" s="203"/>
      <c r="P31" s="204"/>
      <c r="Q31" s="22" t="s">
        <v>19</v>
      </c>
      <c r="R31" s="220"/>
      <c r="S31" s="221"/>
      <c r="T31" s="64"/>
      <c r="U31" s="64"/>
      <c r="V31" s="64"/>
      <c r="W31" s="52"/>
      <c r="X31" s="71"/>
      <c r="Y31" s="77"/>
      <c r="Z31" s="77"/>
      <c r="AA31" s="77"/>
      <c r="AB31" s="77"/>
      <c r="AC31" s="71"/>
      <c r="AD31" s="70"/>
      <c r="AE31" s="70"/>
    </row>
    <row r="32" spans="1:31" x14ac:dyDescent="0.25">
      <c r="A32" s="29"/>
      <c r="B32" s="201" t="s">
        <v>133</v>
      </c>
      <c r="C32" s="202"/>
      <c r="D32" s="26" t="s">
        <v>16</v>
      </c>
      <c r="E32" s="201" t="s">
        <v>134</v>
      </c>
      <c r="F32" s="202"/>
      <c r="G32" s="26" t="s">
        <v>16</v>
      </c>
      <c r="H32" s="30"/>
      <c r="I32" s="30"/>
      <c r="J32" s="30"/>
      <c r="K32" s="30"/>
      <c r="L32" s="30"/>
      <c r="M32" s="30"/>
      <c r="N32" s="201" t="s">
        <v>135</v>
      </c>
      <c r="O32" s="202"/>
      <c r="P32" s="26" t="s">
        <v>16</v>
      </c>
      <c r="Q32" s="201" t="s">
        <v>136</v>
      </c>
      <c r="R32" s="202"/>
      <c r="S32" s="26" t="s">
        <v>16</v>
      </c>
      <c r="T32" s="63"/>
      <c r="U32" s="63"/>
      <c r="V32" s="63"/>
      <c r="W32" s="52"/>
      <c r="X32" s="71"/>
      <c r="Y32" s="198" t="s">
        <v>29</v>
      </c>
      <c r="Z32" s="198"/>
      <c r="AA32" s="72" t="s">
        <v>46</v>
      </c>
      <c r="AB32" s="72" t="s">
        <v>47</v>
      </c>
      <c r="AC32" s="72" t="s">
        <v>48</v>
      </c>
      <c r="AD32" s="73" t="s">
        <v>16</v>
      </c>
      <c r="AE32" s="73" t="s">
        <v>17</v>
      </c>
    </row>
    <row r="33" spans="1:33" x14ac:dyDescent="0.25">
      <c r="A33" s="29"/>
      <c r="B33" s="11" t="s">
        <v>2</v>
      </c>
      <c r="C33" s="12" t="s">
        <v>3</v>
      </c>
      <c r="D33" s="13"/>
      <c r="E33" s="11" t="s">
        <v>2</v>
      </c>
      <c r="F33" s="12" t="s">
        <v>3</v>
      </c>
      <c r="G33" s="13"/>
      <c r="H33" s="30"/>
      <c r="I33" s="30"/>
      <c r="J33" s="30"/>
      <c r="K33" s="30"/>
      <c r="L33" s="30"/>
      <c r="M33" s="30"/>
      <c r="N33" s="11" t="s">
        <v>2</v>
      </c>
      <c r="O33" s="12" t="s">
        <v>7</v>
      </c>
      <c r="P33" s="13"/>
      <c r="Q33" s="11" t="s">
        <v>2</v>
      </c>
      <c r="R33" s="12" t="s">
        <v>7</v>
      </c>
      <c r="S33" s="13"/>
      <c r="T33" s="53"/>
      <c r="U33" s="53"/>
      <c r="V33" s="53"/>
      <c r="W33" s="52"/>
      <c r="X33" s="71"/>
      <c r="Y33" s="198"/>
      <c r="Z33" s="198"/>
      <c r="AA33" s="74">
        <f>COUNTIF(B33:S33,"Soldier")</f>
        <v>2</v>
      </c>
      <c r="AB33" s="74">
        <f>COUNTIF(B33:S33,"NCO")</f>
        <v>2</v>
      </c>
      <c r="AC33" s="72">
        <f>AA33+AB33</f>
        <v>4</v>
      </c>
      <c r="AD33" s="75">
        <f>COUNTIF(B32:S32,"Male")</f>
        <v>4</v>
      </c>
      <c r="AE33" s="75">
        <f>COUNTIF(B32:S32,"Female")</f>
        <v>0</v>
      </c>
    </row>
    <row r="34" spans="1:33" ht="15.75" thickBot="1" x14ac:dyDescent="0.3">
      <c r="A34" s="29"/>
      <c r="B34" s="15" t="s">
        <v>4</v>
      </c>
      <c r="C34" s="199"/>
      <c r="D34" s="200"/>
      <c r="E34" s="15" t="s">
        <v>4</v>
      </c>
      <c r="F34" s="199"/>
      <c r="G34" s="200"/>
      <c r="H34" s="30"/>
      <c r="I34" s="30"/>
      <c r="J34" s="30"/>
      <c r="K34" s="30"/>
      <c r="L34" s="30"/>
      <c r="M34" s="30"/>
      <c r="N34" s="15" t="s">
        <v>4</v>
      </c>
      <c r="O34" s="199"/>
      <c r="P34" s="200"/>
      <c r="Q34" s="15" t="s">
        <v>4</v>
      </c>
      <c r="R34" s="199"/>
      <c r="S34" s="200"/>
      <c r="T34" s="64"/>
      <c r="U34" s="64"/>
      <c r="V34" s="64"/>
      <c r="W34" s="52"/>
      <c r="X34" s="71"/>
      <c r="Y34" s="76" t="s">
        <v>36</v>
      </c>
      <c r="Z34" s="74" t="s">
        <v>9</v>
      </c>
      <c r="AA34" s="74" t="s">
        <v>10</v>
      </c>
      <c r="AB34" s="74" t="s">
        <v>38</v>
      </c>
      <c r="AC34" s="72" t="s">
        <v>39</v>
      </c>
      <c r="AD34" s="70"/>
      <c r="AE34" s="70"/>
    </row>
    <row r="35" spans="1:33" x14ac:dyDescent="0.25">
      <c r="A35" s="29"/>
      <c r="B35" s="14" t="s">
        <v>146</v>
      </c>
      <c r="C35" s="194" t="s">
        <v>10</v>
      </c>
      <c r="D35" s="195"/>
      <c r="E35" s="14" t="s">
        <v>146</v>
      </c>
      <c r="F35" s="194" t="s">
        <v>10</v>
      </c>
      <c r="G35" s="195"/>
      <c r="H35" s="30"/>
      <c r="I35" s="21" t="s">
        <v>21</v>
      </c>
      <c r="J35" s="19"/>
      <c r="K35" s="19"/>
      <c r="L35" s="20"/>
      <c r="M35" s="30"/>
      <c r="N35" s="14" t="s">
        <v>146</v>
      </c>
      <c r="O35" s="194" t="s">
        <v>10</v>
      </c>
      <c r="P35" s="195"/>
      <c r="Q35" s="14" t="s">
        <v>146</v>
      </c>
      <c r="R35" s="194" t="s">
        <v>10</v>
      </c>
      <c r="S35" s="195"/>
      <c r="T35" s="58"/>
      <c r="U35" s="58"/>
      <c r="V35" s="58"/>
      <c r="W35" s="52"/>
      <c r="X35" s="71"/>
      <c r="Y35" s="77"/>
      <c r="Z35" s="74">
        <f>COUNTIF(B35:S35,"Vacant")</f>
        <v>0</v>
      </c>
      <c r="AA35" s="74">
        <f>COUNTIF(B35:S35,"Occupied")</f>
        <v>4</v>
      </c>
      <c r="AB35" s="74">
        <f>COUNTIF(B35:S35,"BDE Trans")</f>
        <v>0</v>
      </c>
      <c r="AC35" s="72">
        <f>Z35+AA35+AB35</f>
        <v>4</v>
      </c>
      <c r="AD35" s="70"/>
      <c r="AE35" s="70"/>
    </row>
    <row r="36" spans="1:33" x14ac:dyDescent="0.25">
      <c r="A36" s="29"/>
      <c r="B36" s="15" t="s">
        <v>5</v>
      </c>
      <c r="C36" s="199"/>
      <c r="D36" s="200"/>
      <c r="E36" s="15" t="s">
        <v>5</v>
      </c>
      <c r="F36" s="199"/>
      <c r="G36" s="200"/>
      <c r="H36" s="30"/>
      <c r="I36" s="17"/>
      <c r="J36" s="207" t="s">
        <v>195</v>
      </c>
      <c r="K36" s="207"/>
      <c r="L36" s="208"/>
      <c r="M36" s="30"/>
      <c r="N36" s="15" t="s">
        <v>5</v>
      </c>
      <c r="O36" s="199"/>
      <c r="P36" s="200"/>
      <c r="Q36" s="15" t="s">
        <v>5</v>
      </c>
      <c r="R36" s="199"/>
      <c r="S36" s="200"/>
      <c r="T36" s="64"/>
      <c r="U36" s="64"/>
      <c r="V36" s="64"/>
      <c r="W36" s="52"/>
      <c r="X36" s="71"/>
      <c r="Y36" s="76" t="s">
        <v>37</v>
      </c>
      <c r="Z36" s="74" t="s">
        <v>9</v>
      </c>
      <c r="AA36" s="74" t="s">
        <v>10</v>
      </c>
      <c r="AB36" s="74" t="s">
        <v>38</v>
      </c>
      <c r="AC36" s="72" t="s">
        <v>39</v>
      </c>
      <c r="AD36" s="73"/>
      <c r="AE36" s="73"/>
    </row>
    <row r="37" spans="1:33" x14ac:dyDescent="0.25">
      <c r="A37" s="29"/>
      <c r="B37" s="14" t="s">
        <v>146</v>
      </c>
      <c r="C37" s="194" t="s">
        <v>10</v>
      </c>
      <c r="D37" s="195"/>
      <c r="E37" s="14" t="s">
        <v>146</v>
      </c>
      <c r="F37" s="194" t="s">
        <v>10</v>
      </c>
      <c r="G37" s="195"/>
      <c r="H37" s="30"/>
      <c r="I37" s="17"/>
      <c r="J37" s="209" t="s">
        <v>196</v>
      </c>
      <c r="K37" s="209"/>
      <c r="L37" s="210"/>
      <c r="M37" s="30"/>
      <c r="N37" s="14" t="s">
        <v>146</v>
      </c>
      <c r="O37" s="194" t="s">
        <v>10</v>
      </c>
      <c r="P37" s="195"/>
      <c r="Q37" s="14" t="s">
        <v>146</v>
      </c>
      <c r="R37" s="194" t="s">
        <v>10</v>
      </c>
      <c r="S37" s="195"/>
      <c r="T37" s="58"/>
      <c r="U37" s="58"/>
      <c r="V37" s="58"/>
      <c r="W37" s="52"/>
      <c r="X37" s="71"/>
      <c r="Y37" s="77"/>
      <c r="Z37" s="74">
        <f>COUNTIF(B37:S37,"Vacant")</f>
        <v>0</v>
      </c>
      <c r="AA37" s="74">
        <f>COUNTIF(C37:W37,"Occupied")</f>
        <v>4</v>
      </c>
      <c r="AB37" s="74">
        <f>COUNTIF(B37:S37,"BDE Trans")</f>
        <v>0</v>
      </c>
      <c r="AC37" s="72">
        <f>Z37+AA37+AB37</f>
        <v>4</v>
      </c>
      <c r="AD37" s="75"/>
      <c r="AE37" s="75"/>
    </row>
    <row r="38" spans="1:33" ht="15.75" thickBot="1" x14ac:dyDescent="0.3">
      <c r="A38" s="29"/>
      <c r="B38" s="22" t="s">
        <v>19</v>
      </c>
      <c r="C38" s="203"/>
      <c r="D38" s="204"/>
      <c r="E38" s="22" t="s">
        <v>19</v>
      </c>
      <c r="F38" s="203"/>
      <c r="G38" s="204"/>
      <c r="H38" s="30"/>
      <c r="I38" s="18"/>
      <c r="J38" s="192" t="s">
        <v>197</v>
      </c>
      <c r="K38" s="192"/>
      <c r="L38" s="193"/>
      <c r="M38" s="30"/>
      <c r="N38" s="22" t="s">
        <v>19</v>
      </c>
      <c r="O38" s="220"/>
      <c r="P38" s="221"/>
      <c r="Q38" s="22" t="s">
        <v>19</v>
      </c>
      <c r="R38" s="203"/>
      <c r="S38" s="204"/>
      <c r="T38" s="64"/>
      <c r="U38" s="64"/>
      <c r="V38" s="64"/>
      <c r="W38" s="52"/>
      <c r="X38" s="71"/>
      <c r="Y38" s="71"/>
      <c r="Z38" s="71"/>
      <c r="AA38" s="71"/>
      <c r="AB38" s="71"/>
      <c r="AC38" s="71"/>
      <c r="AD38" s="70"/>
      <c r="AE38" s="70"/>
    </row>
    <row r="39" spans="1:33" x14ac:dyDescent="0.25">
      <c r="A39" s="55"/>
      <c r="B39" s="51"/>
      <c r="C39" s="51"/>
      <c r="D39" s="53"/>
      <c r="E39" s="51"/>
      <c r="F39" s="51"/>
      <c r="G39" s="51"/>
      <c r="H39" s="51"/>
      <c r="I39" s="51"/>
      <c r="J39" s="51"/>
      <c r="K39" s="51"/>
      <c r="L39" s="51"/>
      <c r="M39" s="51"/>
      <c r="N39" s="51"/>
      <c r="O39" s="51"/>
      <c r="P39" s="51"/>
      <c r="Q39" s="51"/>
      <c r="R39" s="51"/>
      <c r="S39" s="51"/>
      <c r="T39" s="51"/>
      <c r="U39" s="51"/>
      <c r="V39" s="51"/>
      <c r="W39" s="52"/>
      <c r="X39" s="71"/>
      <c r="Y39" s="71"/>
      <c r="Z39" s="72" t="s">
        <v>9</v>
      </c>
      <c r="AA39" s="72" t="s">
        <v>10</v>
      </c>
      <c r="AB39" s="72" t="s">
        <v>38</v>
      </c>
      <c r="AC39" s="72" t="s">
        <v>39</v>
      </c>
      <c r="AD39" s="72" t="s">
        <v>46</v>
      </c>
      <c r="AE39" s="72" t="s">
        <v>57</v>
      </c>
      <c r="AF39" s="73" t="s">
        <v>16</v>
      </c>
      <c r="AG39" s="73" t="s">
        <v>17</v>
      </c>
    </row>
    <row r="40" spans="1:33" x14ac:dyDescent="0.25">
      <c r="A40" s="55"/>
      <c r="B40" s="51"/>
      <c r="C40" s="51"/>
      <c r="D40" s="53"/>
      <c r="E40" s="51"/>
      <c r="F40" s="51"/>
      <c r="G40" s="51"/>
      <c r="H40" s="51"/>
      <c r="I40" s="51"/>
      <c r="J40" s="56"/>
      <c r="K40" s="51"/>
      <c r="L40" s="51"/>
      <c r="M40" s="51"/>
      <c r="N40" s="51"/>
      <c r="O40" s="51"/>
      <c r="P40" s="51"/>
      <c r="Q40" s="51"/>
      <c r="R40" s="51"/>
      <c r="S40" s="51"/>
      <c r="T40" s="51"/>
      <c r="U40" s="51"/>
      <c r="V40" s="51"/>
      <c r="W40" s="52"/>
      <c r="X40" s="191" t="s">
        <v>56</v>
      </c>
      <c r="Y40" s="191"/>
      <c r="Z40" s="72">
        <f>Z37+Z35+Z30+Z28+Z23+Z21+Z15+Z13+Z8+Z6</f>
        <v>0</v>
      </c>
      <c r="AA40" s="72">
        <f>AA37+AA35+AA30+AA28+AA23+AA21+AA15+AA13+AA8+AA6</f>
        <v>50</v>
      </c>
      <c r="AB40" s="72">
        <f>AB37+AB35+AB30+AB28+AB23+AB21+AB15+AB13+AB8+AB6</f>
        <v>2</v>
      </c>
      <c r="AC40" s="72">
        <f>Z40+AA40+AB40</f>
        <v>52</v>
      </c>
      <c r="AD40" s="73">
        <f>AA33+AA26+AA19+AA11+AA4</f>
        <v>7</v>
      </c>
      <c r="AE40" s="73">
        <f>AB33+AB26+AB19+AB11+AB4</f>
        <v>15</v>
      </c>
      <c r="AF40" s="79">
        <f>AD4+AD11+AD19+AD26+AD33</f>
        <v>17</v>
      </c>
      <c r="AG40" s="80">
        <f>AE4+AE11+AE19+AE26+AE33</f>
        <v>1</v>
      </c>
    </row>
    <row r="41" spans="1:33" x14ac:dyDescent="0.25">
      <c r="A41" s="55"/>
      <c r="B41" s="51"/>
      <c r="C41" s="51"/>
      <c r="D41" s="53"/>
      <c r="E41" s="51"/>
      <c r="F41" s="51"/>
      <c r="G41" s="51"/>
      <c r="H41" s="51"/>
      <c r="I41" s="51"/>
      <c r="J41" s="56"/>
      <c r="K41" s="51"/>
      <c r="L41" s="51"/>
      <c r="M41" s="51"/>
      <c r="N41" s="51"/>
      <c r="O41" s="51"/>
      <c r="P41" s="51"/>
      <c r="Q41" s="51"/>
      <c r="R41" s="51"/>
      <c r="S41" s="51"/>
      <c r="T41" s="51"/>
      <c r="U41" s="51"/>
      <c r="V41" s="51"/>
      <c r="W41" s="54"/>
      <c r="X41" s="81"/>
      <c r="Y41" s="81"/>
      <c r="Z41" s="72"/>
      <c r="AA41" s="71"/>
      <c r="AB41" s="71"/>
      <c r="AC41" s="71"/>
      <c r="AD41" s="70"/>
      <c r="AE41" s="70"/>
    </row>
    <row r="42" spans="1:33" ht="21" x14ac:dyDescent="0.25">
      <c r="A42" s="55"/>
      <c r="B42" s="51"/>
      <c r="C42" s="51"/>
      <c r="D42" s="225" t="s">
        <v>144</v>
      </c>
      <c r="E42" s="225"/>
      <c r="F42" s="225"/>
      <c r="G42" s="225"/>
      <c r="H42" s="225"/>
      <c r="I42" s="57">
        <f>AA40/AC40</f>
        <v>0.96153846153846156</v>
      </c>
      <c r="J42" s="58"/>
      <c r="K42" s="51"/>
      <c r="L42" s="51"/>
      <c r="M42" s="51"/>
      <c r="N42" s="51"/>
      <c r="O42" s="51"/>
      <c r="P42" s="51"/>
      <c r="Q42" s="51"/>
      <c r="R42" s="51"/>
      <c r="S42" s="51"/>
      <c r="T42" s="51"/>
      <c r="U42" s="51"/>
      <c r="V42" s="51"/>
      <c r="W42" s="54"/>
      <c r="X42" s="81"/>
      <c r="Y42" s="81"/>
      <c r="Z42" s="72"/>
      <c r="AA42" s="71"/>
      <c r="AB42" s="71"/>
      <c r="AC42" s="71"/>
      <c r="AD42" s="70"/>
      <c r="AE42" s="70"/>
    </row>
    <row r="43" spans="1:33" ht="21" x14ac:dyDescent="0.25">
      <c r="A43" s="55"/>
      <c r="B43" s="51"/>
      <c r="C43" s="51"/>
      <c r="D43" s="225" t="s">
        <v>145</v>
      </c>
      <c r="E43" s="225"/>
      <c r="F43" s="225"/>
      <c r="G43" s="225"/>
      <c r="H43" s="225"/>
      <c r="I43" s="57">
        <f>Z40/AC40</f>
        <v>0</v>
      </c>
      <c r="J43" s="51"/>
      <c r="K43" s="51"/>
      <c r="L43" s="51"/>
      <c r="M43" s="51"/>
      <c r="N43" s="51"/>
      <c r="O43" s="51"/>
      <c r="P43" s="51"/>
      <c r="Q43" s="51"/>
      <c r="R43" s="51"/>
      <c r="S43" s="51"/>
      <c r="T43" s="51"/>
      <c r="U43" s="51"/>
      <c r="V43" s="51"/>
      <c r="W43" s="52"/>
      <c r="X43" s="81"/>
      <c r="Y43" s="81"/>
      <c r="Z43" s="72"/>
      <c r="AA43" s="82"/>
      <c r="AB43" s="82"/>
      <c r="AC43" s="82"/>
    </row>
    <row r="44" spans="1:33" ht="15.75" thickBot="1" x14ac:dyDescent="0.3">
      <c r="A44" s="59"/>
      <c r="B44" s="60"/>
      <c r="C44" s="60"/>
      <c r="D44" s="61"/>
      <c r="E44" s="60"/>
      <c r="F44" s="60"/>
      <c r="G44" s="60"/>
      <c r="H44" s="60"/>
      <c r="I44" s="60"/>
      <c r="J44" s="60"/>
      <c r="K44" s="60"/>
      <c r="L44" s="60"/>
      <c r="M44" s="60"/>
      <c r="N44" s="60"/>
      <c r="O44" s="60"/>
      <c r="P44" s="60"/>
      <c r="Q44" s="60"/>
      <c r="R44" s="60"/>
      <c r="S44" s="60"/>
      <c r="T44" s="60"/>
      <c r="U44" s="60"/>
      <c r="V44" s="60"/>
      <c r="W44" s="62"/>
      <c r="X44" s="82"/>
      <c r="Y44" s="82"/>
      <c r="Z44" s="82"/>
      <c r="AA44" s="82"/>
      <c r="AB44" s="82"/>
      <c r="AC44" s="82"/>
    </row>
  </sheetData>
  <sheetProtection formatCells="0" selectLockedCells="1"/>
  <mergeCells count="173">
    <mergeCell ref="D42:H42"/>
    <mergeCell ref="D43:H43"/>
    <mergeCell ref="C38:D38"/>
    <mergeCell ref="F38:G38"/>
    <mergeCell ref="J38:L38"/>
    <mergeCell ref="O38:P38"/>
    <mergeCell ref="R38:S38"/>
    <mergeCell ref="X40:Y40"/>
    <mergeCell ref="C36:D36"/>
    <mergeCell ref="F36:G36"/>
    <mergeCell ref="J36:L36"/>
    <mergeCell ref="O36:P36"/>
    <mergeCell ref="R36:S36"/>
    <mergeCell ref="C37:D37"/>
    <mergeCell ref="F37:G37"/>
    <mergeCell ref="J37:L37"/>
    <mergeCell ref="O37:P37"/>
    <mergeCell ref="R37:S37"/>
    <mergeCell ref="C34:D34"/>
    <mergeCell ref="F34:G34"/>
    <mergeCell ref="O34:P34"/>
    <mergeCell ref="R34:S34"/>
    <mergeCell ref="C35:D35"/>
    <mergeCell ref="F35:G35"/>
    <mergeCell ref="O35:P35"/>
    <mergeCell ref="R35:S35"/>
    <mergeCell ref="B32:C32"/>
    <mergeCell ref="E32:F32"/>
    <mergeCell ref="N32:O32"/>
    <mergeCell ref="Q32:R32"/>
    <mergeCell ref="Y32:Z32"/>
    <mergeCell ref="Y33:Z33"/>
    <mergeCell ref="C30:D30"/>
    <mergeCell ref="F30:G30"/>
    <mergeCell ref="O30:P30"/>
    <mergeCell ref="R30:S30"/>
    <mergeCell ref="C31:D31"/>
    <mergeCell ref="F31:G31"/>
    <mergeCell ref="O31:P31"/>
    <mergeCell ref="R31:S31"/>
    <mergeCell ref="C28:D28"/>
    <mergeCell ref="F28:G28"/>
    <mergeCell ref="O28:P28"/>
    <mergeCell ref="R28:S28"/>
    <mergeCell ref="C29:D29"/>
    <mergeCell ref="F29:G29"/>
    <mergeCell ref="O29:P29"/>
    <mergeCell ref="R29:S29"/>
    <mergeCell ref="Y25:Z25"/>
    <mergeCell ref="Y26:Z26"/>
    <mergeCell ref="C27:D27"/>
    <mergeCell ref="F27:G27"/>
    <mergeCell ref="O27:P27"/>
    <mergeCell ref="R27:S27"/>
    <mergeCell ref="C24:D24"/>
    <mergeCell ref="F24:G24"/>
    <mergeCell ref="O24:P24"/>
    <mergeCell ref="R24:S24"/>
    <mergeCell ref="B25:C25"/>
    <mergeCell ref="E25:F25"/>
    <mergeCell ref="N25:O25"/>
    <mergeCell ref="Q25:R25"/>
    <mergeCell ref="C22:D22"/>
    <mergeCell ref="F22:G22"/>
    <mergeCell ref="O22:P22"/>
    <mergeCell ref="R22:S22"/>
    <mergeCell ref="C23:D23"/>
    <mergeCell ref="F23:G23"/>
    <mergeCell ref="O23:P23"/>
    <mergeCell ref="R23:S23"/>
    <mergeCell ref="C20:D20"/>
    <mergeCell ref="F20:G20"/>
    <mergeCell ref="O20:P20"/>
    <mergeCell ref="R20:S20"/>
    <mergeCell ref="C21:D21"/>
    <mergeCell ref="F21:G21"/>
    <mergeCell ref="O21:P21"/>
    <mergeCell ref="R21:S21"/>
    <mergeCell ref="B18:C18"/>
    <mergeCell ref="E18:F18"/>
    <mergeCell ref="N18:O18"/>
    <mergeCell ref="Q18:R18"/>
    <mergeCell ref="Y18:Z18"/>
    <mergeCell ref="Y19:Z19"/>
    <mergeCell ref="U15:V15"/>
    <mergeCell ref="C16:D16"/>
    <mergeCell ref="F16:G16"/>
    <mergeCell ref="I16:J16"/>
    <mergeCell ref="L16:M16"/>
    <mergeCell ref="O16:P16"/>
    <mergeCell ref="R16:S16"/>
    <mergeCell ref="U16:V16"/>
    <mergeCell ref="C15:D15"/>
    <mergeCell ref="F15:G15"/>
    <mergeCell ref="I15:J15"/>
    <mergeCell ref="L15:M15"/>
    <mergeCell ref="O15:P15"/>
    <mergeCell ref="R15:S15"/>
    <mergeCell ref="U13:V13"/>
    <mergeCell ref="C14:D14"/>
    <mergeCell ref="F14:G14"/>
    <mergeCell ref="I14:J14"/>
    <mergeCell ref="L14:M14"/>
    <mergeCell ref="O14:P14"/>
    <mergeCell ref="R14:S14"/>
    <mergeCell ref="U14:V14"/>
    <mergeCell ref="C13:D13"/>
    <mergeCell ref="F13:G13"/>
    <mergeCell ref="I13:J13"/>
    <mergeCell ref="L13:M13"/>
    <mergeCell ref="O13:P13"/>
    <mergeCell ref="R13:S13"/>
    <mergeCell ref="T10:U10"/>
    <mergeCell ref="Y10:Z10"/>
    <mergeCell ref="Y11:Z11"/>
    <mergeCell ref="C12:D12"/>
    <mergeCell ref="F12:G12"/>
    <mergeCell ref="I12:J12"/>
    <mergeCell ref="L12:M12"/>
    <mergeCell ref="O12:P12"/>
    <mergeCell ref="R12:S12"/>
    <mergeCell ref="U12:V12"/>
    <mergeCell ref="B10:C10"/>
    <mergeCell ref="E10:F10"/>
    <mergeCell ref="H10:I10"/>
    <mergeCell ref="K10:L10"/>
    <mergeCell ref="N10:O10"/>
    <mergeCell ref="Q10:R10"/>
    <mergeCell ref="U8:V8"/>
    <mergeCell ref="C9:D9"/>
    <mergeCell ref="F9:G9"/>
    <mergeCell ref="I9:J9"/>
    <mergeCell ref="L9:M9"/>
    <mergeCell ref="O9:P9"/>
    <mergeCell ref="R9:S9"/>
    <mergeCell ref="U9:V9"/>
    <mergeCell ref="C8:D8"/>
    <mergeCell ref="F8:G8"/>
    <mergeCell ref="I8:J8"/>
    <mergeCell ref="L8:M8"/>
    <mergeCell ref="O8:P8"/>
    <mergeCell ref="R8:S8"/>
    <mergeCell ref="C7:D7"/>
    <mergeCell ref="F7:G7"/>
    <mergeCell ref="I7:J7"/>
    <mergeCell ref="L7:M7"/>
    <mergeCell ref="O7:P7"/>
    <mergeCell ref="R7:S7"/>
    <mergeCell ref="U7:V7"/>
    <mergeCell ref="C6:D6"/>
    <mergeCell ref="F6:G6"/>
    <mergeCell ref="I6:J6"/>
    <mergeCell ref="L6:M6"/>
    <mergeCell ref="O6:P6"/>
    <mergeCell ref="R6:S6"/>
    <mergeCell ref="Y4:Z4"/>
    <mergeCell ref="C5:D5"/>
    <mergeCell ref="F5:G5"/>
    <mergeCell ref="I5:J5"/>
    <mergeCell ref="L5:M5"/>
    <mergeCell ref="O5:P5"/>
    <mergeCell ref="R5:S5"/>
    <mergeCell ref="U5:V5"/>
    <mergeCell ref="U6:V6"/>
    <mergeCell ref="D1:Q1"/>
    <mergeCell ref="B3:C3"/>
    <mergeCell ref="E3:F3"/>
    <mergeCell ref="H3:I3"/>
    <mergeCell ref="K3:L3"/>
    <mergeCell ref="N3:O3"/>
    <mergeCell ref="Q3:R3"/>
    <mergeCell ref="T3:U3"/>
    <mergeCell ref="Y3:Z3"/>
  </mergeCells>
  <conditionalFormatting sqref="C6:D6">
    <cfRule type="cellIs" dxfId="167" priority="46" operator="equal">
      <formula>"Vacant"</formula>
    </cfRule>
  </conditionalFormatting>
  <conditionalFormatting sqref="C6:D6 C8:D8 F6:G6 F8:G8 I8:J8 I6:J6 L6:M6 L8:M8 O6:P6 O8:P8 R8:S8 R6:S6 C13:D13 C15:D15 F15:G15 F13:G13 I13:J13 I15:J15 L13:M13 L15:M15 O13:P13 O15:P15 R13:S13 R15:S15">
    <cfRule type="cellIs" dxfId="166" priority="43" operator="equal">
      <formula>"BDE Trans"</formula>
    </cfRule>
    <cfRule type="cellIs" dxfId="165" priority="44" operator="equal">
      <formula>"Occupied"</formula>
    </cfRule>
    <cfRule type="cellIs" dxfId="164" priority="45" operator="equal">
      <formula>"Vacant"</formula>
    </cfRule>
  </conditionalFormatting>
  <conditionalFormatting sqref="C21:D21 C23:D23">
    <cfRule type="cellIs" dxfId="163" priority="40" operator="equal">
      <formula>"BDE Trans"</formula>
    </cfRule>
    <cfRule type="cellIs" dxfId="162" priority="41" operator="equal">
      <formula>"Occupied"</formula>
    </cfRule>
    <cfRule type="cellIs" dxfId="161" priority="42" operator="equal">
      <formula>"Vacant"</formula>
    </cfRule>
  </conditionalFormatting>
  <conditionalFormatting sqref="F21:G21 F23:G23">
    <cfRule type="cellIs" dxfId="160" priority="37" operator="equal">
      <formula>"BDE Trans"</formula>
    </cfRule>
    <cfRule type="cellIs" dxfId="159" priority="38" operator="equal">
      <formula>"Occupied"</formula>
    </cfRule>
    <cfRule type="cellIs" dxfId="158" priority="39" operator="equal">
      <formula>"Vacant"</formula>
    </cfRule>
  </conditionalFormatting>
  <conditionalFormatting sqref="C28:D28 C30:D30">
    <cfRule type="cellIs" dxfId="157" priority="34" operator="equal">
      <formula>"BDE Trans"</formula>
    </cfRule>
    <cfRule type="cellIs" dxfId="156" priority="35" operator="equal">
      <formula>"Occupied"</formula>
    </cfRule>
    <cfRule type="cellIs" dxfId="155" priority="36" operator="equal">
      <formula>"Vacant"</formula>
    </cfRule>
  </conditionalFormatting>
  <conditionalFormatting sqref="F28:G28 F30:G30">
    <cfRule type="cellIs" dxfId="154" priority="31" operator="equal">
      <formula>"BDE Trans"</formula>
    </cfRule>
    <cfRule type="cellIs" dxfId="153" priority="32" operator="equal">
      <formula>"Occupied"</formula>
    </cfRule>
    <cfRule type="cellIs" dxfId="152" priority="33" operator="equal">
      <formula>"Vacant"</formula>
    </cfRule>
  </conditionalFormatting>
  <conditionalFormatting sqref="C35:D35 C37:D37">
    <cfRule type="cellIs" dxfId="151" priority="28" operator="equal">
      <formula>"BDE Trans"</formula>
    </cfRule>
    <cfRule type="cellIs" dxfId="150" priority="29" operator="equal">
      <formula>"Occupied"</formula>
    </cfRule>
    <cfRule type="cellIs" dxfId="149" priority="30" operator="equal">
      <formula>"Vacant"</formula>
    </cfRule>
  </conditionalFormatting>
  <conditionalFormatting sqref="F35:G35 F37:G37">
    <cfRule type="cellIs" dxfId="148" priority="25" operator="equal">
      <formula>"BDE Trans"</formula>
    </cfRule>
    <cfRule type="cellIs" dxfId="147" priority="26" operator="equal">
      <formula>"Occupied"</formula>
    </cfRule>
    <cfRule type="cellIs" dxfId="146" priority="27" operator="equal">
      <formula>"Vacant"</formula>
    </cfRule>
  </conditionalFormatting>
  <conditionalFormatting sqref="O21:P21 O23:P23">
    <cfRule type="cellIs" dxfId="145" priority="22" operator="equal">
      <formula>"BDE Trans"</formula>
    </cfRule>
    <cfRule type="cellIs" dxfId="144" priority="23" operator="equal">
      <formula>"Occupied"</formula>
    </cfRule>
    <cfRule type="cellIs" dxfId="143" priority="24" operator="equal">
      <formula>"Vacant"</formula>
    </cfRule>
  </conditionalFormatting>
  <conditionalFormatting sqref="R21:V21 R23:V23">
    <cfRule type="cellIs" dxfId="142" priority="19" operator="equal">
      <formula>"BDE Trans"</formula>
    </cfRule>
    <cfRule type="cellIs" dxfId="141" priority="20" operator="equal">
      <formula>"Occupied"</formula>
    </cfRule>
    <cfRule type="cellIs" dxfId="140" priority="21" operator="equal">
      <formula>"Vacant"</formula>
    </cfRule>
  </conditionalFormatting>
  <conditionalFormatting sqref="O28:P28 O30:P30">
    <cfRule type="cellIs" dxfId="139" priority="16" operator="equal">
      <formula>"BDE Trans"</formula>
    </cfRule>
    <cfRule type="cellIs" dxfId="138" priority="17" operator="equal">
      <formula>"Occupied"</formula>
    </cfRule>
    <cfRule type="cellIs" dxfId="137" priority="18" operator="equal">
      <formula>"Vacant"</formula>
    </cfRule>
  </conditionalFormatting>
  <conditionalFormatting sqref="O35:P35 O37:P37">
    <cfRule type="cellIs" dxfId="136" priority="13" operator="equal">
      <formula>"BDE Trans"</formula>
    </cfRule>
    <cfRule type="cellIs" dxfId="135" priority="14" operator="equal">
      <formula>"Occupied"</formula>
    </cfRule>
    <cfRule type="cellIs" dxfId="134" priority="15" operator="equal">
      <formula>"Vacant"</formula>
    </cfRule>
  </conditionalFormatting>
  <conditionalFormatting sqref="R28:V28 R30:V30">
    <cfRule type="cellIs" dxfId="133" priority="10" operator="equal">
      <formula>"BDE Trans"</formula>
    </cfRule>
    <cfRule type="cellIs" dxfId="132" priority="11" operator="equal">
      <formula>"Occupied"</formula>
    </cfRule>
    <cfRule type="cellIs" dxfId="131" priority="12" operator="equal">
      <formula>"Vacant"</formula>
    </cfRule>
  </conditionalFormatting>
  <conditionalFormatting sqref="R35:V35 R37:V37">
    <cfRule type="cellIs" dxfId="130" priority="7" operator="equal">
      <formula>"BDE Trans"</formula>
    </cfRule>
    <cfRule type="cellIs" dxfId="129" priority="8" operator="equal">
      <formula>"Occupied"</formula>
    </cfRule>
    <cfRule type="cellIs" dxfId="128" priority="9" operator="equal">
      <formula>"Vacant"</formula>
    </cfRule>
  </conditionalFormatting>
  <conditionalFormatting sqref="U8:V8 U6:V6">
    <cfRule type="cellIs" dxfId="127" priority="4" operator="equal">
      <formula>"BDE Trans"</formula>
    </cfRule>
    <cfRule type="cellIs" dxfId="126" priority="5" operator="equal">
      <formula>"Occupied"</formula>
    </cfRule>
    <cfRule type="cellIs" dxfId="125" priority="6" operator="equal">
      <formula>"Vacant"</formula>
    </cfRule>
  </conditionalFormatting>
  <conditionalFormatting sqref="U15:V15 U13:V13">
    <cfRule type="cellIs" dxfId="124" priority="1" operator="equal">
      <formula>"BDE Trans"</formula>
    </cfRule>
    <cfRule type="cellIs" dxfId="123" priority="2" operator="equal">
      <formula>"Occupied"</formula>
    </cfRule>
    <cfRule type="cellIs" dxfId="122" priority="3" operator="equal">
      <formula>"Vacant"</formula>
    </cfRule>
  </conditionalFormatting>
  <pageMargins left="0.7" right="0.7" top="0.75" bottom="0.75" header="0.3" footer="0.3"/>
  <pageSetup scale="50" orientation="landscape" r:id="rId1"/>
  <headerFooter>
    <oddHeader>&amp;CBARRACK BREAKDOWN</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'Drop Down'!$D$3:$D$10</xm:f>
          </x14:formula1>
          <xm:sqref>I8:J8 C15:D15 F15:G15 R8:S8 L13:M13 O13:P13 R15:S15 C21:D21 F21:G21 C30:D30 F30:G30 C37:D37 F37:G37 O23:P23 R28:S28 O35:P35 O28:P28 R35:S35 C6:D6 C8:D8 F6:G6 F8:G8 I6:J6 C13:D13 F13:G13 I13:J13 I15:J15 L8:M8 L6:M6 O8:P8 O6:P6 R23:S23 L15:M15 O15:P15 U6:V6 C23:D23 F23:G23 C28:D28 F28:G28 C35:D35 F35:G35 O21:P21 R30:S30 O30:P30 O37:P37 R37:S37 U13:V13 R6:S6 U8:V8 R13:S13 U15:V15 R21:S21</xm:sqref>
        </x14:dataValidation>
        <x14:dataValidation type="list" allowBlank="1" showInputMessage="1" showErrorMessage="1" xr:uid="{00000000-0002-0000-0400-000001000000}">
          <x14:formula1>
            <xm:f>'Drop Down'!$B$3:$B$10</xm:f>
          </x14:formula1>
          <xm:sqref>C4 O26 R26 O4 I4 C11 F4 I11 L4 F11 R4 L11 O11 C19 C26 R11 F19 F26 C33 O19 O33 F33 R19 R33 U4 U11</xm:sqref>
        </x14:dataValidation>
        <x14:dataValidation type="list" allowBlank="1" showInputMessage="1" showErrorMessage="1" xr:uid="{00000000-0002-0000-0400-000002000000}">
          <x14:formula1>
            <xm:f>'Drop Down'!$H$3:$H$11</xm:f>
          </x14:formula1>
          <xm:sqref>D3 D32 P25 P3 J3 D10 G3 J10 M3 G10 S18 M10 P10 D18 G32 V3 S25 G18 D25 P18 P32 G25 V10 S3 S10 S32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K121"/>
  <sheetViews>
    <sheetView zoomScale="70" zoomScaleNormal="70" workbookViewId="0">
      <selection activeCell="A93" sqref="A93:XFD100"/>
    </sheetView>
  </sheetViews>
  <sheetFormatPr defaultRowHeight="15" x14ac:dyDescent="0.25"/>
  <cols>
    <col min="1" max="1" width="30.140625" customWidth="1"/>
    <col min="2" max="2" width="25.140625" customWidth="1"/>
    <col min="3" max="3" width="36.5703125" customWidth="1"/>
    <col min="4" max="4" width="30" customWidth="1"/>
    <col min="5" max="5" width="30.85546875" customWidth="1"/>
    <col min="6" max="6" width="28.5703125" customWidth="1"/>
    <col min="7" max="7" width="16.85546875" customWidth="1"/>
    <col min="8" max="8" width="17.7109375" customWidth="1"/>
    <col min="9" max="9" width="27.5703125" customWidth="1"/>
    <col min="10" max="10" width="43.140625" customWidth="1"/>
    <col min="11" max="11" width="56.85546875" customWidth="1"/>
  </cols>
  <sheetData>
    <row r="1" spans="1:11" ht="26.25" x14ac:dyDescent="0.4">
      <c r="A1" s="227" t="s">
        <v>171</v>
      </c>
      <c r="B1" s="228"/>
      <c r="C1" s="228"/>
      <c r="D1" s="228"/>
      <c r="E1" s="228"/>
      <c r="F1" s="228"/>
      <c r="G1" s="228"/>
      <c r="H1" s="228"/>
      <c r="I1" s="228"/>
      <c r="J1" s="228"/>
      <c r="K1" s="229"/>
    </row>
    <row r="2" spans="1:11" ht="15.75" x14ac:dyDescent="0.25">
      <c r="A2" s="117" t="s">
        <v>151</v>
      </c>
      <c r="B2" s="118" t="s">
        <v>152</v>
      </c>
      <c r="C2" s="119" t="s">
        <v>0</v>
      </c>
      <c r="D2" s="120" t="s">
        <v>153</v>
      </c>
      <c r="E2" s="120" t="s">
        <v>154</v>
      </c>
      <c r="F2" s="121" t="s">
        <v>155</v>
      </c>
      <c r="G2" s="119" t="s">
        <v>156</v>
      </c>
      <c r="H2" s="119" t="s">
        <v>157</v>
      </c>
      <c r="I2" s="119" t="s">
        <v>158</v>
      </c>
      <c r="J2" s="119" t="s">
        <v>159</v>
      </c>
      <c r="K2" s="122" t="s">
        <v>160</v>
      </c>
    </row>
    <row r="3" spans="1:11" ht="15.75" x14ac:dyDescent="0.25">
      <c r="A3" s="147"/>
      <c r="B3" s="96"/>
      <c r="C3" s="110"/>
      <c r="D3" s="110"/>
      <c r="E3" s="148"/>
      <c r="F3" s="149"/>
      <c r="G3" s="110"/>
      <c r="H3" s="140"/>
      <c r="I3" s="110"/>
      <c r="J3" s="110"/>
      <c r="K3" s="150"/>
    </row>
    <row r="4" spans="1:11" ht="15.75" x14ac:dyDescent="0.25">
      <c r="A4" s="144"/>
      <c r="B4" s="139"/>
      <c r="C4" s="140"/>
      <c r="D4" s="140"/>
      <c r="E4" s="143"/>
      <c r="F4" s="140"/>
      <c r="G4" s="110"/>
      <c r="H4" s="140"/>
      <c r="I4" s="110"/>
      <c r="J4" s="140"/>
      <c r="K4" s="142"/>
    </row>
    <row r="5" spans="1:11" ht="15.75" x14ac:dyDescent="0.25">
      <c r="A5" s="138"/>
      <c r="B5" s="139"/>
      <c r="C5" s="140"/>
      <c r="D5" s="140"/>
      <c r="E5" s="140"/>
      <c r="F5" s="141"/>
      <c r="G5" s="110"/>
      <c r="H5" s="140"/>
      <c r="I5" s="110"/>
      <c r="J5" s="140"/>
      <c r="K5" s="142"/>
    </row>
    <row r="6" spans="1:11" ht="15.75" x14ac:dyDescent="0.25">
      <c r="A6" s="138"/>
      <c r="B6" s="139"/>
      <c r="C6" s="140"/>
      <c r="D6" s="140"/>
      <c r="E6" s="143"/>
      <c r="F6" s="141"/>
      <c r="G6" s="110"/>
      <c r="H6" s="140"/>
      <c r="I6" s="89"/>
      <c r="J6" s="140"/>
      <c r="K6" s="99"/>
    </row>
    <row r="7" spans="1:11" ht="15.75" x14ac:dyDescent="0.25">
      <c r="A7" s="144"/>
      <c r="B7" s="139"/>
      <c r="C7" s="140"/>
      <c r="D7" s="143"/>
      <c r="E7" s="143"/>
      <c r="F7" s="141"/>
      <c r="G7" s="110"/>
      <c r="H7" s="140"/>
      <c r="I7" s="110"/>
      <c r="J7" s="140"/>
      <c r="K7" s="142"/>
    </row>
    <row r="8" spans="1:11" ht="15.75" x14ac:dyDescent="0.25">
      <c r="A8" s="144"/>
      <c r="B8" s="139"/>
      <c r="C8" s="140"/>
      <c r="D8" s="140"/>
      <c r="E8" s="143"/>
      <c r="F8" s="141"/>
      <c r="G8" s="110"/>
      <c r="H8" s="140"/>
      <c r="I8" s="153"/>
      <c r="J8" s="110"/>
      <c r="K8" s="142"/>
    </row>
    <row r="9" spans="1:11" ht="15.75" x14ac:dyDescent="0.25">
      <c r="A9" s="144"/>
      <c r="B9" s="139"/>
      <c r="C9" s="140"/>
      <c r="D9" s="143"/>
      <c r="E9" s="143"/>
      <c r="F9" s="141"/>
      <c r="G9" s="110"/>
      <c r="H9" s="140"/>
      <c r="I9" s="110"/>
      <c r="J9" s="140"/>
      <c r="K9" s="142"/>
    </row>
    <row r="10" spans="1:11" ht="15.75" x14ac:dyDescent="0.25">
      <c r="A10" s="144"/>
      <c r="B10" s="139"/>
      <c r="C10" s="140"/>
      <c r="D10" s="140"/>
      <c r="E10" s="143"/>
      <c r="F10" s="141"/>
      <c r="G10" s="110"/>
      <c r="H10" s="140"/>
      <c r="I10" s="110"/>
      <c r="J10" s="140"/>
      <c r="K10" s="142"/>
    </row>
    <row r="11" spans="1:11" ht="15.75" x14ac:dyDescent="0.25">
      <c r="A11" s="138"/>
      <c r="B11" s="139"/>
      <c r="C11" s="140"/>
      <c r="D11" s="140"/>
      <c r="E11" s="140"/>
      <c r="F11" s="140"/>
      <c r="G11" s="110"/>
      <c r="H11" s="140"/>
      <c r="I11" s="110"/>
      <c r="J11" s="140"/>
      <c r="K11" s="142"/>
    </row>
    <row r="12" spans="1:11" ht="15.75" x14ac:dyDescent="0.25">
      <c r="A12" s="138"/>
      <c r="B12" s="151"/>
      <c r="C12" s="152"/>
      <c r="D12" s="140"/>
      <c r="E12" s="145"/>
      <c r="F12" s="141"/>
      <c r="G12" s="110"/>
      <c r="H12" s="140"/>
      <c r="I12" s="110"/>
      <c r="J12" s="110"/>
      <c r="K12" s="146"/>
    </row>
    <row r="13" spans="1:11" ht="15.75" x14ac:dyDescent="0.25">
      <c r="A13" s="144"/>
      <c r="B13" s="139"/>
      <c r="C13" s="140"/>
      <c r="D13" s="143"/>
      <c r="E13" s="143"/>
      <c r="F13" s="141"/>
      <c r="G13" s="110"/>
      <c r="H13" s="140"/>
      <c r="I13" s="110"/>
      <c r="J13" s="140"/>
      <c r="K13" s="142"/>
    </row>
    <row r="14" spans="1:11" ht="15.75" x14ac:dyDescent="0.25">
      <c r="A14" s="138"/>
      <c r="B14" s="139"/>
      <c r="C14" s="140"/>
      <c r="D14" s="140"/>
      <c r="E14" s="143"/>
      <c r="F14" s="141"/>
      <c r="G14" s="110"/>
      <c r="H14" s="140"/>
      <c r="I14" s="110"/>
      <c r="J14" s="110"/>
      <c r="K14" s="146"/>
    </row>
    <row r="15" spans="1:11" ht="15.75" x14ac:dyDescent="0.25">
      <c r="A15" s="144"/>
      <c r="B15" s="139"/>
      <c r="C15" s="140"/>
      <c r="D15" s="140"/>
      <c r="E15" s="143"/>
      <c r="F15" s="141"/>
      <c r="G15" s="110"/>
      <c r="H15" s="140"/>
      <c r="I15" s="110"/>
      <c r="J15" s="110"/>
      <c r="K15" s="142"/>
    </row>
    <row r="16" spans="1:11" ht="15.75" x14ac:dyDescent="0.25">
      <c r="A16" s="112"/>
      <c r="B16" s="91"/>
      <c r="C16" s="92"/>
      <c r="D16" s="92"/>
      <c r="E16" s="93"/>
      <c r="F16" s="94"/>
      <c r="G16" s="113"/>
      <c r="H16" s="92"/>
      <c r="I16" s="92"/>
      <c r="J16" s="95"/>
      <c r="K16" s="114"/>
    </row>
    <row r="17" spans="1:11" ht="15.75" x14ac:dyDescent="0.25">
      <c r="A17" s="112"/>
      <c r="B17" s="91"/>
      <c r="C17" s="92"/>
      <c r="D17" s="92"/>
      <c r="E17" s="93"/>
      <c r="F17" s="94"/>
      <c r="G17" s="113"/>
      <c r="H17" s="92"/>
      <c r="I17" s="92"/>
      <c r="J17" s="95"/>
      <c r="K17" s="114"/>
    </row>
    <row r="18" spans="1:11" ht="15.75" x14ac:dyDescent="0.25">
      <c r="A18" s="112"/>
      <c r="B18" s="91"/>
      <c r="C18" s="92"/>
      <c r="D18" s="92"/>
      <c r="E18" s="93"/>
      <c r="F18" s="94"/>
      <c r="G18" s="113"/>
      <c r="H18" s="92"/>
      <c r="I18" s="92"/>
      <c r="J18" s="95"/>
      <c r="K18" s="114"/>
    </row>
    <row r="19" spans="1:11" ht="15.75" x14ac:dyDescent="0.25">
      <c r="A19" s="112"/>
      <c r="B19" s="91"/>
      <c r="C19" s="92"/>
      <c r="D19" s="92"/>
      <c r="E19" s="93"/>
      <c r="F19" s="94"/>
      <c r="G19" s="113"/>
      <c r="H19" s="92"/>
      <c r="I19" s="92"/>
      <c r="J19" s="95"/>
      <c r="K19" s="114"/>
    </row>
    <row r="20" spans="1:11" ht="15.75" x14ac:dyDescent="0.25">
      <c r="A20" s="112"/>
      <c r="B20" s="91"/>
      <c r="C20" s="92"/>
      <c r="D20" s="92"/>
      <c r="E20" s="93"/>
      <c r="F20" s="94"/>
      <c r="G20" s="113"/>
      <c r="H20" s="92"/>
      <c r="I20" s="92"/>
      <c r="J20" s="95"/>
      <c r="K20" s="114"/>
    </row>
    <row r="21" spans="1:11" ht="15.75" x14ac:dyDescent="0.25">
      <c r="A21" s="112"/>
      <c r="B21" s="91"/>
      <c r="C21" s="92"/>
      <c r="D21" s="92"/>
      <c r="E21" s="93"/>
      <c r="F21" s="94"/>
      <c r="G21" s="113"/>
      <c r="H21" s="92"/>
      <c r="I21" s="92"/>
      <c r="J21" s="95"/>
      <c r="K21" s="114"/>
    </row>
    <row r="22" spans="1:11" ht="15.75" x14ac:dyDescent="0.25">
      <c r="A22" s="112"/>
      <c r="B22" s="91"/>
      <c r="C22" s="92"/>
      <c r="D22" s="92"/>
      <c r="E22" s="93"/>
      <c r="F22" s="94"/>
      <c r="G22" s="113"/>
      <c r="H22" s="92"/>
      <c r="I22" s="92"/>
      <c r="J22" s="95"/>
      <c r="K22" s="114"/>
    </row>
    <row r="23" spans="1:11" ht="15.75" x14ac:dyDescent="0.25">
      <c r="A23" s="112"/>
      <c r="B23" s="91"/>
      <c r="C23" s="92"/>
      <c r="D23" s="92"/>
      <c r="E23" s="93"/>
      <c r="F23" s="94"/>
      <c r="G23" s="113"/>
      <c r="H23" s="92"/>
      <c r="I23" s="92"/>
      <c r="J23" s="95"/>
      <c r="K23" s="114"/>
    </row>
    <row r="24" spans="1:11" ht="15.75" x14ac:dyDescent="0.25">
      <c r="A24" s="112"/>
      <c r="B24" s="91"/>
      <c r="C24" s="92"/>
      <c r="D24" s="92"/>
      <c r="E24" s="93"/>
      <c r="F24" s="94"/>
      <c r="G24" s="113"/>
      <c r="H24" s="92"/>
      <c r="I24" s="92"/>
      <c r="J24" s="95"/>
      <c r="K24" s="114"/>
    </row>
    <row r="25" spans="1:11" ht="15.75" x14ac:dyDescent="0.25">
      <c r="A25" s="112"/>
      <c r="B25" s="91"/>
      <c r="C25" s="92"/>
      <c r="D25" s="92"/>
      <c r="E25" s="93"/>
      <c r="F25" s="94"/>
      <c r="G25" s="113"/>
      <c r="H25" s="92"/>
      <c r="I25" s="92"/>
      <c r="J25" s="95"/>
      <c r="K25" s="114"/>
    </row>
    <row r="26" spans="1:11" ht="15.75" x14ac:dyDescent="0.25">
      <c r="A26" s="112"/>
      <c r="B26" s="91"/>
      <c r="C26" s="92"/>
      <c r="D26" s="92"/>
      <c r="E26" s="93"/>
      <c r="F26" s="94"/>
      <c r="G26" s="113"/>
      <c r="H26" s="92"/>
      <c r="I26" s="92"/>
      <c r="J26" s="95"/>
      <c r="K26" s="114"/>
    </row>
    <row r="27" spans="1:11" ht="16.5" thickBot="1" x14ac:dyDescent="0.3">
      <c r="A27" s="102"/>
      <c r="B27" s="103"/>
      <c r="C27" s="104"/>
      <c r="D27" s="104"/>
      <c r="E27" s="105"/>
      <c r="F27" s="106"/>
      <c r="G27" s="107"/>
      <c r="H27" s="104"/>
      <c r="I27" s="104"/>
      <c r="J27" s="108"/>
      <c r="K27" s="109"/>
    </row>
    <row r="28" spans="1:11" ht="15.75" thickBot="1" x14ac:dyDescent="0.3">
      <c r="A28" s="83"/>
      <c r="B28" s="65"/>
      <c r="C28" s="65"/>
      <c r="D28" s="65"/>
      <c r="E28" s="65"/>
      <c r="F28" s="65"/>
      <c r="G28" s="65"/>
      <c r="H28" s="65"/>
      <c r="I28" s="65"/>
      <c r="J28" s="65"/>
      <c r="K28" s="84"/>
    </row>
    <row r="29" spans="1:11" ht="15.75" thickBot="1" x14ac:dyDescent="0.3">
      <c r="A29" s="83"/>
      <c r="B29" s="65"/>
      <c r="C29" s="65"/>
      <c r="D29" s="65"/>
      <c r="E29" s="65"/>
      <c r="F29" s="65"/>
      <c r="G29" s="226" t="s">
        <v>161</v>
      </c>
      <c r="H29" s="226"/>
      <c r="I29" s="137">
        <f>COUNTIF(Table1[MARTIAL STATUS],"Single")</f>
        <v>0</v>
      </c>
      <c r="J29" s="65"/>
      <c r="K29" s="84"/>
    </row>
    <row r="30" spans="1:11" ht="15.75" thickBot="1" x14ac:dyDescent="0.3">
      <c r="A30" s="83"/>
      <c r="B30" s="65"/>
      <c r="C30" s="65"/>
      <c r="D30" s="65"/>
      <c r="E30" s="65"/>
      <c r="F30" s="65"/>
      <c r="G30" s="65"/>
      <c r="H30" s="65"/>
      <c r="I30" s="65"/>
      <c r="J30" s="65"/>
      <c r="K30" s="84"/>
    </row>
    <row r="31" spans="1:11" ht="26.25" x14ac:dyDescent="0.4">
      <c r="A31" s="227" t="s">
        <v>172</v>
      </c>
      <c r="B31" s="228"/>
      <c r="C31" s="228"/>
      <c r="D31" s="228"/>
      <c r="E31" s="228"/>
      <c r="F31" s="228"/>
      <c r="G31" s="228"/>
      <c r="H31" s="228"/>
      <c r="I31" s="228"/>
      <c r="J31" s="228"/>
      <c r="K31" s="229"/>
    </row>
    <row r="32" spans="1:11" ht="15.75" x14ac:dyDescent="0.25">
      <c r="A32" s="117" t="s">
        <v>151</v>
      </c>
      <c r="B32" s="118" t="s">
        <v>152</v>
      </c>
      <c r="C32" s="119" t="s">
        <v>0</v>
      </c>
      <c r="D32" s="120" t="s">
        <v>153</v>
      </c>
      <c r="E32" s="120" t="s">
        <v>154</v>
      </c>
      <c r="F32" s="121" t="s">
        <v>155</v>
      </c>
      <c r="G32" s="119" t="s">
        <v>156</v>
      </c>
      <c r="H32" s="119" t="s">
        <v>157</v>
      </c>
      <c r="I32" s="119" t="s">
        <v>158</v>
      </c>
      <c r="J32" s="119" t="s">
        <v>159</v>
      </c>
      <c r="K32" s="122" t="s">
        <v>160</v>
      </c>
    </row>
    <row r="33" spans="1:11" ht="15.75" x14ac:dyDescent="0.25">
      <c r="A33" s="144"/>
      <c r="B33" s="139"/>
      <c r="C33" s="140"/>
      <c r="D33" s="143"/>
      <c r="E33" s="140"/>
      <c r="F33" s="140"/>
      <c r="G33" s="110"/>
      <c r="H33" s="110"/>
      <c r="I33" s="140"/>
      <c r="J33" s="140"/>
      <c r="K33" s="142"/>
    </row>
    <row r="34" spans="1:11" ht="15.75" x14ac:dyDescent="0.25">
      <c r="A34" s="144"/>
      <c r="B34" s="139"/>
      <c r="C34" s="140"/>
      <c r="D34" s="143"/>
      <c r="E34" s="140"/>
      <c r="F34" s="140"/>
      <c r="G34" s="110"/>
      <c r="H34" s="110"/>
      <c r="I34" s="140"/>
      <c r="J34" s="140"/>
      <c r="K34" s="142"/>
    </row>
    <row r="35" spans="1:11" ht="15.75" x14ac:dyDescent="0.25">
      <c r="A35" s="138"/>
      <c r="B35" s="139"/>
      <c r="C35" s="140"/>
      <c r="D35" s="140"/>
      <c r="E35" s="140"/>
      <c r="F35" s="140"/>
      <c r="G35" s="110"/>
      <c r="H35" s="110"/>
      <c r="I35" s="140"/>
      <c r="J35" s="140"/>
      <c r="K35" s="142"/>
    </row>
    <row r="36" spans="1:11" ht="15.75" x14ac:dyDescent="0.25">
      <c r="A36" s="154"/>
      <c r="B36" s="155"/>
      <c r="C36" s="90"/>
      <c r="D36" s="90"/>
      <c r="E36" s="156"/>
      <c r="F36" s="157"/>
      <c r="G36" s="110"/>
      <c r="H36" s="110"/>
      <c r="I36" s="140"/>
      <c r="J36" s="90"/>
      <c r="K36" s="158"/>
    </row>
    <row r="37" spans="1:11" ht="15.75" x14ac:dyDescent="0.25">
      <c r="A37" s="144"/>
      <c r="B37" s="139"/>
      <c r="C37" s="140"/>
      <c r="D37" s="140"/>
      <c r="E37" s="143"/>
      <c r="F37" s="141"/>
      <c r="G37" s="110"/>
      <c r="H37" s="110"/>
      <c r="I37" s="140"/>
      <c r="J37" s="140"/>
      <c r="K37" s="142"/>
    </row>
    <row r="38" spans="1:11" ht="15.75" x14ac:dyDescent="0.25">
      <c r="A38" s="97"/>
      <c r="B38" s="85"/>
      <c r="C38" s="86"/>
      <c r="D38" s="86"/>
      <c r="E38" s="86"/>
      <c r="F38" s="87"/>
      <c r="G38" s="110"/>
      <c r="H38" s="110"/>
      <c r="I38" s="140"/>
      <c r="J38" s="140"/>
      <c r="K38" s="99"/>
    </row>
    <row r="39" spans="1:11" ht="15.75" x14ac:dyDescent="0.25">
      <c r="A39" s="138"/>
      <c r="B39" s="151"/>
      <c r="C39" s="159"/>
      <c r="D39" s="140"/>
      <c r="E39" s="140"/>
      <c r="F39" s="140"/>
      <c r="G39" s="110"/>
      <c r="H39" s="110"/>
      <c r="I39" s="140"/>
      <c r="J39" s="140"/>
      <c r="K39" s="142"/>
    </row>
    <row r="40" spans="1:11" ht="15.75" x14ac:dyDescent="0.25">
      <c r="A40" s="160"/>
      <c r="B40" s="155"/>
      <c r="C40" s="90"/>
      <c r="D40" s="90"/>
      <c r="E40" s="156"/>
      <c r="F40" s="157"/>
      <c r="G40" s="110"/>
      <c r="H40" s="110"/>
      <c r="I40" s="140"/>
      <c r="J40" s="90"/>
      <c r="K40" s="101"/>
    </row>
    <row r="41" spans="1:11" ht="15.75" x14ac:dyDescent="0.25">
      <c r="A41" s="160"/>
      <c r="B41" s="155"/>
      <c r="C41" s="90"/>
      <c r="D41" s="90"/>
      <c r="E41" s="156"/>
      <c r="F41" s="157"/>
      <c r="G41" s="110"/>
      <c r="H41" s="110"/>
      <c r="I41" s="140"/>
      <c r="J41" s="90"/>
      <c r="K41" s="101"/>
    </row>
    <row r="42" spans="1:11" ht="15.75" x14ac:dyDescent="0.25">
      <c r="A42" s="138"/>
      <c r="B42" s="139"/>
      <c r="C42" s="140"/>
      <c r="D42" s="140"/>
      <c r="E42" s="143"/>
      <c r="F42" s="141"/>
      <c r="G42" s="110"/>
      <c r="H42" s="110"/>
      <c r="I42" s="140"/>
      <c r="J42" s="140"/>
      <c r="K42" s="146"/>
    </row>
    <row r="43" spans="1:11" ht="15.75" x14ac:dyDescent="0.25">
      <c r="A43" s="144"/>
      <c r="B43" s="139"/>
      <c r="C43" s="140"/>
      <c r="D43" s="140"/>
      <c r="E43" s="143"/>
      <c r="F43" s="141"/>
      <c r="G43" s="110"/>
      <c r="H43" s="110"/>
      <c r="I43" s="140"/>
      <c r="J43" s="110"/>
      <c r="K43" s="142"/>
    </row>
    <row r="44" spans="1:11" ht="15.75" x14ac:dyDescent="0.25">
      <c r="A44" s="144"/>
      <c r="B44" s="139"/>
      <c r="C44" s="140"/>
      <c r="D44" s="143"/>
      <c r="E44" s="143"/>
      <c r="F44" s="141"/>
      <c r="G44" s="110"/>
      <c r="H44" s="110"/>
      <c r="I44" s="140"/>
      <c r="J44" s="110"/>
      <c r="K44" s="142"/>
    </row>
    <row r="45" spans="1:11" ht="15.75" x14ac:dyDescent="0.25">
      <c r="A45" s="138"/>
      <c r="B45" s="139"/>
      <c r="C45" s="140"/>
      <c r="D45" s="140"/>
      <c r="E45" s="140"/>
      <c r="F45" s="141"/>
      <c r="G45" s="110"/>
      <c r="H45" s="110"/>
      <c r="I45" s="140"/>
      <c r="J45" s="140"/>
      <c r="K45" s="142"/>
    </row>
    <row r="46" spans="1:11" ht="15.75" x14ac:dyDescent="0.25">
      <c r="A46" s="154"/>
      <c r="B46" s="161"/>
      <c r="C46" s="162"/>
      <c r="D46" s="110"/>
      <c r="E46" s="148"/>
      <c r="F46" s="149"/>
      <c r="G46" s="110"/>
      <c r="H46" s="110"/>
      <c r="I46" s="110"/>
      <c r="J46" s="110"/>
      <c r="K46" s="150"/>
    </row>
    <row r="47" spans="1:11" ht="15.75" x14ac:dyDescent="0.25">
      <c r="A47" s="131"/>
      <c r="B47" s="124"/>
      <c r="C47" s="125"/>
      <c r="D47" s="125"/>
      <c r="E47" s="126"/>
      <c r="F47" s="127"/>
      <c r="G47" s="128"/>
      <c r="H47" s="125"/>
      <c r="I47" s="125"/>
      <c r="J47" s="125"/>
      <c r="K47" s="132"/>
    </row>
    <row r="48" spans="1:11" ht="15.75" x14ac:dyDescent="0.25">
      <c r="A48" s="131"/>
      <c r="B48" s="124"/>
      <c r="C48" s="125"/>
      <c r="D48" s="125"/>
      <c r="E48" s="126"/>
      <c r="F48" s="127"/>
      <c r="G48" s="128"/>
      <c r="H48" s="125"/>
      <c r="I48" s="125"/>
      <c r="J48" s="125"/>
      <c r="K48" s="132"/>
    </row>
    <row r="49" spans="1:11" ht="15.75" x14ac:dyDescent="0.25">
      <c r="A49" s="100"/>
      <c r="B49" s="85"/>
      <c r="C49" s="86"/>
      <c r="D49" s="86"/>
      <c r="E49" s="88"/>
      <c r="F49" s="87"/>
      <c r="G49" s="110"/>
      <c r="H49" s="86"/>
      <c r="I49" s="86"/>
      <c r="J49" s="89"/>
      <c r="K49" s="98"/>
    </row>
    <row r="50" spans="1:11" ht="15.75" x14ac:dyDescent="0.25">
      <c r="A50" s="115"/>
      <c r="B50" s="91"/>
      <c r="C50" s="92"/>
      <c r="D50" s="92"/>
      <c r="E50" s="93"/>
      <c r="F50" s="94"/>
      <c r="G50" s="110"/>
      <c r="H50" s="92"/>
      <c r="I50" s="92"/>
      <c r="J50" s="95"/>
      <c r="K50" s="114"/>
    </row>
    <row r="51" spans="1:11" ht="15.75" x14ac:dyDescent="0.25">
      <c r="A51" s="123"/>
      <c r="B51" s="124"/>
      <c r="C51" s="125"/>
      <c r="D51" s="125"/>
      <c r="E51" s="126"/>
      <c r="F51" s="127"/>
      <c r="G51" s="128"/>
      <c r="H51" s="125"/>
      <c r="I51" s="125"/>
      <c r="J51" s="129"/>
      <c r="K51" s="130"/>
    </row>
    <row r="52" spans="1:11" ht="15.75" x14ac:dyDescent="0.25">
      <c r="A52" s="123"/>
      <c r="B52" s="124"/>
      <c r="C52" s="125"/>
      <c r="D52" s="125"/>
      <c r="E52" s="126"/>
      <c r="F52" s="127"/>
      <c r="G52" s="128"/>
      <c r="H52" s="125"/>
      <c r="I52" s="125"/>
      <c r="J52" s="129"/>
      <c r="K52" s="130"/>
    </row>
    <row r="53" spans="1:11" ht="15.75" x14ac:dyDescent="0.25">
      <c r="A53" s="100"/>
      <c r="B53" s="91"/>
      <c r="C53" s="92"/>
      <c r="D53" s="92"/>
      <c r="E53" s="93"/>
      <c r="F53" s="94"/>
      <c r="G53" s="110"/>
      <c r="H53" s="92"/>
      <c r="I53" s="92"/>
      <c r="J53" s="95"/>
      <c r="K53" s="114"/>
    </row>
    <row r="54" spans="1:11" ht="15.75" x14ac:dyDescent="0.25">
      <c r="A54" s="123"/>
      <c r="B54" s="124"/>
      <c r="C54" s="125"/>
      <c r="D54" s="125"/>
      <c r="E54" s="126"/>
      <c r="F54" s="127"/>
      <c r="G54" s="128"/>
      <c r="H54" s="125"/>
      <c r="I54" s="125"/>
      <c r="J54" s="129"/>
      <c r="K54" s="130"/>
    </row>
    <row r="55" spans="1:11" ht="15.75" x14ac:dyDescent="0.25">
      <c r="A55" s="123"/>
      <c r="B55" s="124"/>
      <c r="C55" s="125"/>
      <c r="D55" s="125"/>
      <c r="E55" s="126"/>
      <c r="F55" s="127"/>
      <c r="G55" s="128"/>
      <c r="H55" s="125"/>
      <c r="I55" s="125"/>
      <c r="J55" s="129"/>
      <c r="K55" s="130"/>
    </row>
    <row r="56" spans="1:11" ht="15.75" x14ac:dyDescent="0.25">
      <c r="A56" s="100"/>
      <c r="B56" s="91"/>
      <c r="C56" s="92"/>
      <c r="D56" s="92"/>
      <c r="E56" s="93"/>
      <c r="F56" s="94"/>
      <c r="G56" s="110"/>
      <c r="H56" s="92"/>
      <c r="I56" s="92"/>
      <c r="J56" s="95"/>
      <c r="K56" s="114"/>
    </row>
    <row r="57" spans="1:11" ht="16.5" thickBot="1" x14ac:dyDescent="0.3">
      <c r="A57" s="116"/>
      <c r="B57" s="103"/>
      <c r="C57" s="104"/>
      <c r="D57" s="105"/>
      <c r="E57" s="105"/>
      <c r="F57" s="106"/>
      <c r="G57" s="111"/>
      <c r="H57" s="104"/>
      <c r="I57" s="104"/>
      <c r="J57" s="108"/>
      <c r="K57" s="109"/>
    </row>
    <row r="58" spans="1:11" ht="15.75" thickBot="1" x14ac:dyDescent="0.3">
      <c r="A58" s="83"/>
      <c r="B58" s="65"/>
      <c r="C58" s="65"/>
      <c r="D58" s="65"/>
      <c r="E58" s="65"/>
      <c r="F58" s="65"/>
      <c r="G58" s="65"/>
      <c r="H58" s="65"/>
      <c r="I58" s="65"/>
      <c r="J58" s="65"/>
      <c r="K58" s="84"/>
    </row>
    <row r="59" spans="1:11" ht="15.75" thickBot="1" x14ac:dyDescent="0.3">
      <c r="A59" s="83"/>
      <c r="B59" s="65"/>
      <c r="C59" s="65"/>
      <c r="D59" s="65"/>
      <c r="E59" s="65"/>
      <c r="F59" s="65"/>
      <c r="G59" s="226" t="s">
        <v>162</v>
      </c>
      <c r="H59" s="226"/>
      <c r="I59" s="137">
        <f>COUNTIF(Table2[MARTIAL STATUS],"Single")</f>
        <v>0</v>
      </c>
      <c r="J59" s="65"/>
      <c r="K59" s="84"/>
    </row>
    <row r="60" spans="1:11" ht="15.75" thickBot="1" x14ac:dyDescent="0.3">
      <c r="A60" s="83"/>
      <c r="B60" s="65"/>
      <c r="C60" s="65"/>
      <c r="D60" s="65"/>
      <c r="E60" s="65"/>
      <c r="F60" s="65"/>
      <c r="G60" s="65"/>
      <c r="H60" s="65"/>
      <c r="I60" s="65"/>
      <c r="J60" s="65"/>
      <c r="K60" s="84"/>
    </row>
    <row r="61" spans="1:11" ht="26.25" x14ac:dyDescent="0.4">
      <c r="A61" s="227" t="s">
        <v>168</v>
      </c>
      <c r="B61" s="228"/>
      <c r="C61" s="228"/>
      <c r="D61" s="228"/>
      <c r="E61" s="228"/>
      <c r="F61" s="228"/>
      <c r="G61" s="228"/>
      <c r="H61" s="228"/>
      <c r="I61" s="228"/>
      <c r="J61" s="228"/>
      <c r="K61" s="229"/>
    </row>
    <row r="62" spans="1:11" ht="15.75" x14ac:dyDescent="0.25">
      <c r="A62" s="117" t="s">
        <v>151</v>
      </c>
      <c r="B62" s="118" t="s">
        <v>152</v>
      </c>
      <c r="C62" s="119" t="s">
        <v>0</v>
      </c>
      <c r="D62" s="120" t="s">
        <v>153</v>
      </c>
      <c r="E62" s="120" t="s">
        <v>154</v>
      </c>
      <c r="F62" s="121" t="s">
        <v>155</v>
      </c>
      <c r="G62" s="119" t="s">
        <v>156</v>
      </c>
      <c r="H62" s="119" t="s">
        <v>157</v>
      </c>
      <c r="I62" s="119" t="s">
        <v>158</v>
      </c>
      <c r="J62" s="119" t="s">
        <v>159</v>
      </c>
      <c r="K62" s="122" t="s">
        <v>160</v>
      </c>
    </row>
    <row r="63" spans="1:11" ht="15.75" x14ac:dyDescent="0.25">
      <c r="A63" s="138"/>
      <c r="B63" s="139"/>
      <c r="C63" s="140"/>
      <c r="D63" s="140"/>
      <c r="E63" s="140"/>
      <c r="F63" s="140"/>
      <c r="G63" s="110"/>
      <c r="H63" s="110"/>
      <c r="I63" s="140"/>
      <c r="J63" s="110"/>
      <c r="K63" s="142"/>
    </row>
    <row r="64" spans="1:11" ht="15.75" x14ac:dyDescent="0.25">
      <c r="A64" s="138"/>
      <c r="B64" s="139"/>
      <c r="C64" s="140"/>
      <c r="D64" s="140"/>
      <c r="E64" s="140"/>
      <c r="F64" s="141"/>
      <c r="G64" s="110"/>
      <c r="H64" s="110"/>
      <c r="I64" s="140"/>
      <c r="J64" s="140"/>
      <c r="K64" s="142"/>
    </row>
    <row r="65" spans="1:11" ht="15.75" x14ac:dyDescent="0.25">
      <c r="A65" s="138"/>
      <c r="B65" s="139"/>
      <c r="C65" s="140"/>
      <c r="D65" s="140"/>
      <c r="E65" s="140"/>
      <c r="F65" s="141"/>
      <c r="G65" s="110"/>
      <c r="H65" s="110"/>
      <c r="I65" s="140"/>
      <c r="J65" s="140"/>
      <c r="K65" s="142"/>
    </row>
    <row r="66" spans="1:11" ht="15.75" x14ac:dyDescent="0.25">
      <c r="A66" s="138"/>
      <c r="B66" s="139"/>
      <c r="C66" s="140"/>
      <c r="D66" s="140"/>
      <c r="E66" s="140"/>
      <c r="F66" s="141"/>
      <c r="G66" s="110"/>
      <c r="H66" s="110"/>
      <c r="I66" s="140"/>
      <c r="J66" s="140"/>
      <c r="K66" s="142"/>
    </row>
    <row r="67" spans="1:11" ht="15.75" x14ac:dyDescent="0.25">
      <c r="A67" s="138"/>
      <c r="B67" s="139"/>
      <c r="C67" s="140"/>
      <c r="D67" s="140"/>
      <c r="E67" s="140"/>
      <c r="F67" s="141"/>
      <c r="G67" s="110"/>
      <c r="H67" s="110"/>
      <c r="I67" s="140"/>
      <c r="J67" s="140"/>
      <c r="K67" s="142"/>
    </row>
    <row r="68" spans="1:11" ht="15.75" x14ac:dyDescent="0.25">
      <c r="A68" s="144"/>
      <c r="B68" s="139"/>
      <c r="C68" s="140"/>
      <c r="D68" s="143"/>
      <c r="E68" s="143"/>
      <c r="F68" s="141"/>
      <c r="G68" s="110"/>
      <c r="H68" s="110"/>
      <c r="I68" s="140"/>
      <c r="J68" s="140"/>
      <c r="K68" s="142"/>
    </row>
    <row r="69" spans="1:11" ht="15.75" x14ac:dyDescent="0.25">
      <c r="A69" s="131"/>
      <c r="B69" s="124"/>
      <c r="C69" s="125"/>
      <c r="D69" s="125"/>
      <c r="E69" s="125"/>
      <c r="F69" s="125"/>
      <c r="G69" s="128"/>
      <c r="H69" s="125"/>
      <c r="I69" s="125"/>
      <c r="J69" s="125"/>
      <c r="K69" s="130"/>
    </row>
    <row r="70" spans="1:11" ht="15.75" x14ac:dyDescent="0.25">
      <c r="A70" s="97"/>
      <c r="B70" s="85"/>
      <c r="C70" s="86"/>
      <c r="D70" s="86"/>
      <c r="E70" s="86"/>
      <c r="F70" s="86"/>
      <c r="G70" s="110"/>
      <c r="H70" s="86"/>
      <c r="I70" s="86"/>
      <c r="J70" s="86"/>
      <c r="K70" s="98"/>
    </row>
    <row r="71" spans="1:11" ht="15.75" x14ac:dyDescent="0.25">
      <c r="A71" s="131"/>
      <c r="B71" s="124"/>
      <c r="C71" s="125"/>
      <c r="D71" s="125"/>
      <c r="E71" s="125"/>
      <c r="F71" s="125"/>
      <c r="G71" s="128"/>
      <c r="H71" s="125"/>
      <c r="I71" s="125"/>
      <c r="J71" s="125"/>
      <c r="K71" s="130"/>
    </row>
    <row r="72" spans="1:11" ht="15.75" x14ac:dyDescent="0.25">
      <c r="A72" s="97"/>
      <c r="B72" s="85"/>
      <c r="C72" s="86"/>
      <c r="D72" s="86"/>
      <c r="E72" s="88"/>
      <c r="F72" s="87"/>
      <c r="G72" s="110"/>
      <c r="H72" s="86"/>
      <c r="I72" s="86"/>
      <c r="J72" s="86"/>
      <c r="K72" s="99"/>
    </row>
    <row r="73" spans="1:11" ht="15.75" x14ac:dyDescent="0.25">
      <c r="A73" s="131"/>
      <c r="B73" s="124"/>
      <c r="C73" s="125"/>
      <c r="D73" s="125"/>
      <c r="E73" s="126"/>
      <c r="F73" s="127"/>
      <c r="G73" s="128"/>
      <c r="H73" s="125"/>
      <c r="I73" s="125"/>
      <c r="J73" s="125"/>
      <c r="K73" s="132"/>
    </row>
    <row r="74" spans="1:11" ht="15.75" x14ac:dyDescent="0.25">
      <c r="A74" s="131"/>
      <c r="B74" s="124"/>
      <c r="C74" s="125"/>
      <c r="D74" s="125"/>
      <c r="E74" s="126"/>
      <c r="F74" s="127"/>
      <c r="G74" s="128"/>
      <c r="H74" s="125"/>
      <c r="I74" s="125"/>
      <c r="J74" s="125"/>
      <c r="K74" s="132"/>
    </row>
    <row r="75" spans="1:11" ht="15.75" x14ac:dyDescent="0.25">
      <c r="A75" s="131"/>
      <c r="B75" s="124"/>
      <c r="C75" s="125"/>
      <c r="D75" s="125"/>
      <c r="E75" s="126"/>
      <c r="F75" s="127"/>
      <c r="G75" s="128"/>
      <c r="H75" s="125"/>
      <c r="I75" s="125"/>
      <c r="J75" s="125"/>
      <c r="K75" s="132"/>
    </row>
    <row r="76" spans="1:11" ht="15.75" x14ac:dyDescent="0.25">
      <c r="A76" s="131"/>
      <c r="B76" s="124"/>
      <c r="C76" s="125"/>
      <c r="D76" s="125"/>
      <c r="E76" s="126"/>
      <c r="F76" s="127"/>
      <c r="G76" s="128"/>
      <c r="H76" s="125"/>
      <c r="I76" s="125"/>
      <c r="J76" s="125"/>
      <c r="K76" s="132"/>
    </row>
    <row r="77" spans="1:11" ht="15.75" x14ac:dyDescent="0.25">
      <c r="A77" s="131"/>
      <c r="B77" s="124"/>
      <c r="C77" s="125"/>
      <c r="D77" s="125"/>
      <c r="E77" s="126"/>
      <c r="F77" s="127"/>
      <c r="G77" s="128"/>
      <c r="H77" s="125"/>
      <c r="I77" s="125"/>
      <c r="J77" s="125"/>
      <c r="K77" s="132"/>
    </row>
    <row r="78" spans="1:11" ht="15.75" x14ac:dyDescent="0.25">
      <c r="A78" s="131"/>
      <c r="B78" s="124"/>
      <c r="C78" s="125"/>
      <c r="D78" s="125"/>
      <c r="E78" s="126"/>
      <c r="F78" s="127"/>
      <c r="G78" s="128"/>
      <c r="H78" s="125"/>
      <c r="I78" s="125"/>
      <c r="J78" s="125"/>
      <c r="K78" s="132"/>
    </row>
    <row r="79" spans="1:11" ht="15.75" x14ac:dyDescent="0.25">
      <c r="A79" s="100"/>
      <c r="B79" s="85"/>
      <c r="C79" s="86"/>
      <c r="D79" s="86"/>
      <c r="E79" s="88"/>
      <c r="F79" s="87"/>
      <c r="G79" s="110"/>
      <c r="H79" s="86"/>
      <c r="I79" s="86"/>
      <c r="J79" s="89"/>
      <c r="K79" s="98"/>
    </row>
    <row r="80" spans="1:11" ht="15.75" x14ac:dyDescent="0.25">
      <c r="A80" s="115"/>
      <c r="B80" s="91"/>
      <c r="C80" s="92"/>
      <c r="D80" s="92"/>
      <c r="E80" s="93"/>
      <c r="F80" s="94"/>
      <c r="G80" s="110"/>
      <c r="H80" s="92"/>
      <c r="I80" s="92"/>
      <c r="J80" s="95"/>
      <c r="K80" s="114"/>
    </row>
    <row r="81" spans="1:11" ht="15.75" x14ac:dyDescent="0.25">
      <c r="A81" s="123"/>
      <c r="B81" s="124"/>
      <c r="C81" s="125"/>
      <c r="D81" s="125"/>
      <c r="E81" s="126"/>
      <c r="F81" s="127"/>
      <c r="G81" s="128"/>
      <c r="H81" s="125"/>
      <c r="I81" s="125"/>
      <c r="J81" s="129"/>
      <c r="K81" s="130"/>
    </row>
    <row r="82" spans="1:11" ht="15.75" x14ac:dyDescent="0.25">
      <c r="A82" s="123"/>
      <c r="B82" s="124"/>
      <c r="C82" s="125"/>
      <c r="D82" s="125"/>
      <c r="E82" s="126"/>
      <c r="F82" s="127"/>
      <c r="G82" s="128"/>
      <c r="H82" s="125"/>
      <c r="I82" s="125"/>
      <c r="J82" s="129"/>
      <c r="K82" s="130"/>
    </row>
    <row r="83" spans="1:11" ht="15.75" x14ac:dyDescent="0.25">
      <c r="A83" s="100"/>
      <c r="B83" s="91"/>
      <c r="C83" s="92"/>
      <c r="D83" s="92"/>
      <c r="E83" s="93"/>
      <c r="F83" s="94"/>
      <c r="G83" s="110"/>
      <c r="H83" s="92"/>
      <c r="I83" s="92"/>
      <c r="J83" s="95"/>
      <c r="K83" s="114"/>
    </row>
    <row r="84" spans="1:11" ht="15.75" x14ac:dyDescent="0.25">
      <c r="A84" s="123"/>
      <c r="B84" s="124"/>
      <c r="C84" s="125"/>
      <c r="D84" s="125"/>
      <c r="E84" s="126"/>
      <c r="F84" s="127"/>
      <c r="G84" s="128"/>
      <c r="H84" s="125"/>
      <c r="I84" s="125"/>
      <c r="J84" s="129"/>
      <c r="K84" s="130"/>
    </row>
    <row r="85" spans="1:11" ht="15.75" x14ac:dyDescent="0.25">
      <c r="A85" s="123"/>
      <c r="B85" s="124"/>
      <c r="C85" s="125"/>
      <c r="D85" s="125"/>
      <c r="E85" s="126"/>
      <c r="F85" s="127"/>
      <c r="G85" s="128"/>
      <c r="H85" s="125"/>
      <c r="I85" s="125"/>
      <c r="J85" s="129"/>
      <c r="K85" s="130"/>
    </row>
    <row r="86" spans="1:11" ht="15.75" x14ac:dyDescent="0.25">
      <c r="A86" s="100"/>
      <c r="B86" s="91"/>
      <c r="C86" s="92"/>
      <c r="D86" s="92"/>
      <c r="E86" s="93"/>
      <c r="F86" s="94"/>
      <c r="G86" s="110"/>
      <c r="H86" s="92"/>
      <c r="I86" s="92"/>
      <c r="J86" s="95"/>
      <c r="K86" s="114"/>
    </row>
    <row r="87" spans="1:11" ht="16.5" thickBot="1" x14ac:dyDescent="0.3">
      <c r="A87" s="116"/>
      <c r="B87" s="103"/>
      <c r="C87" s="104"/>
      <c r="D87" s="105"/>
      <c r="E87" s="105"/>
      <c r="F87" s="106"/>
      <c r="G87" s="111"/>
      <c r="H87" s="104"/>
      <c r="I87" s="104"/>
      <c r="J87" s="108"/>
      <c r="K87" s="109"/>
    </row>
    <row r="88" spans="1:11" ht="15.75" thickBot="1" x14ac:dyDescent="0.3">
      <c r="A88" s="83"/>
      <c r="B88" s="65"/>
      <c r="C88" s="65"/>
      <c r="D88" s="65"/>
      <c r="E88" s="65"/>
      <c r="F88" s="65"/>
      <c r="G88" s="65"/>
      <c r="H88" s="65"/>
      <c r="I88" s="65"/>
      <c r="J88" s="65"/>
      <c r="K88" s="84"/>
    </row>
    <row r="89" spans="1:11" ht="15.75" thickBot="1" x14ac:dyDescent="0.3">
      <c r="A89" s="83"/>
      <c r="B89" s="65"/>
      <c r="C89" s="65"/>
      <c r="D89" s="65"/>
      <c r="E89" s="65"/>
      <c r="F89" s="65"/>
      <c r="G89" s="226" t="s">
        <v>163</v>
      </c>
      <c r="H89" s="226"/>
      <c r="I89" s="137">
        <f>COUNTIF(Table24[MARTIAL STATUS],"Single")</f>
        <v>0</v>
      </c>
      <c r="J89" s="65"/>
      <c r="K89" s="84"/>
    </row>
    <row r="90" spans="1:11" ht="15.75" thickBot="1" x14ac:dyDescent="0.3">
      <c r="A90" s="83"/>
      <c r="B90" s="65"/>
      <c r="C90" s="65"/>
      <c r="D90" s="65"/>
      <c r="E90" s="65"/>
      <c r="F90" s="65"/>
      <c r="G90" s="65"/>
      <c r="H90" s="65"/>
      <c r="I90" s="65"/>
      <c r="J90" s="65"/>
      <c r="K90" s="84"/>
    </row>
    <row r="91" spans="1:11" ht="26.25" x14ac:dyDescent="0.4">
      <c r="A91" s="227" t="s">
        <v>173</v>
      </c>
      <c r="B91" s="228"/>
      <c r="C91" s="228"/>
      <c r="D91" s="228"/>
      <c r="E91" s="228"/>
      <c r="F91" s="228"/>
      <c r="G91" s="228"/>
      <c r="H91" s="228"/>
      <c r="I91" s="228"/>
      <c r="J91" s="228"/>
      <c r="K91" s="229"/>
    </row>
    <row r="92" spans="1:11" ht="15.75" x14ac:dyDescent="0.25">
      <c r="A92" s="117" t="s">
        <v>151</v>
      </c>
      <c r="B92" s="118" t="s">
        <v>152</v>
      </c>
      <c r="C92" s="119" t="s">
        <v>0</v>
      </c>
      <c r="D92" s="120" t="s">
        <v>153</v>
      </c>
      <c r="E92" s="120" t="s">
        <v>154</v>
      </c>
      <c r="F92" s="121" t="s">
        <v>155</v>
      </c>
      <c r="G92" s="119" t="s">
        <v>156</v>
      </c>
      <c r="H92" s="119" t="s">
        <v>157</v>
      </c>
      <c r="I92" s="119" t="s">
        <v>158</v>
      </c>
      <c r="J92" s="119" t="s">
        <v>159</v>
      </c>
      <c r="K92" s="122" t="s">
        <v>160</v>
      </c>
    </row>
    <row r="93" spans="1:11" ht="15.75" x14ac:dyDescent="0.25">
      <c r="A93" s="154"/>
      <c r="B93" s="155"/>
      <c r="C93" s="90"/>
      <c r="D93" s="90"/>
      <c r="E93" s="156"/>
      <c r="F93" s="157"/>
      <c r="G93" s="110"/>
      <c r="H93" s="110"/>
      <c r="I93" s="140"/>
      <c r="J93" s="110"/>
      <c r="K93" s="142"/>
    </row>
    <row r="94" spans="1:11" ht="15.75" x14ac:dyDescent="0.25">
      <c r="A94" s="138"/>
      <c r="B94" s="139"/>
      <c r="C94" s="140"/>
      <c r="D94" s="140"/>
      <c r="E94" s="140"/>
      <c r="F94" s="141"/>
      <c r="G94" s="110"/>
      <c r="H94" s="110"/>
      <c r="I94" s="140"/>
      <c r="J94" s="140"/>
      <c r="K94" s="142"/>
    </row>
    <row r="95" spans="1:11" ht="15.75" x14ac:dyDescent="0.25">
      <c r="A95" s="144"/>
      <c r="B95" s="139"/>
      <c r="C95" s="140"/>
      <c r="D95" s="143"/>
      <c r="E95" s="143"/>
      <c r="F95" s="141"/>
      <c r="G95" s="110"/>
      <c r="H95" s="110"/>
      <c r="I95" s="140"/>
      <c r="J95" s="140"/>
      <c r="K95" s="142"/>
    </row>
    <row r="96" spans="1:11" ht="15.75" x14ac:dyDescent="0.25">
      <c r="A96" s="154"/>
      <c r="B96" s="161"/>
      <c r="C96" s="162"/>
      <c r="D96" s="110"/>
      <c r="E96" s="148"/>
      <c r="F96" s="149"/>
      <c r="G96" s="110"/>
      <c r="H96" s="110"/>
      <c r="I96" s="140"/>
      <c r="J96" s="110"/>
      <c r="K96" s="163"/>
    </row>
    <row r="97" spans="1:11" ht="15.75" x14ac:dyDescent="0.25">
      <c r="A97" s="144"/>
      <c r="B97" s="139"/>
      <c r="C97" s="140"/>
      <c r="D97" s="143"/>
      <c r="E97" s="143"/>
      <c r="F97" s="141"/>
      <c r="G97" s="110"/>
      <c r="H97" s="110"/>
      <c r="I97" s="140"/>
      <c r="J97" s="140"/>
      <c r="K97" s="142"/>
    </row>
    <row r="98" spans="1:11" ht="15.75" x14ac:dyDescent="0.25">
      <c r="A98" s="138"/>
      <c r="B98" s="139"/>
      <c r="C98" s="140"/>
      <c r="D98" s="140"/>
      <c r="E98" s="143"/>
      <c r="F98" s="141"/>
      <c r="G98" s="110"/>
      <c r="H98" s="110"/>
      <c r="I98" s="140"/>
      <c r="J98" s="140"/>
      <c r="K98" s="159"/>
    </row>
    <row r="99" spans="1:11" ht="15.75" x14ac:dyDescent="0.25">
      <c r="A99" s="144"/>
      <c r="B99" s="139"/>
      <c r="C99" s="140"/>
      <c r="D99" s="143"/>
      <c r="E99" s="143"/>
      <c r="F99" s="141"/>
      <c r="G99" s="110"/>
      <c r="H99" s="110"/>
      <c r="I99" s="140"/>
      <c r="J99" s="110"/>
      <c r="K99" s="159"/>
    </row>
    <row r="100" spans="1:11" ht="15.75" x14ac:dyDescent="0.25">
      <c r="A100" s="97"/>
      <c r="B100" s="85"/>
      <c r="C100" s="86"/>
      <c r="D100" s="86"/>
      <c r="E100" s="86"/>
      <c r="F100" s="86"/>
      <c r="G100" s="110"/>
      <c r="H100" s="86"/>
      <c r="I100" s="86"/>
      <c r="J100" s="86"/>
      <c r="K100" s="98"/>
    </row>
    <row r="101" spans="1:11" ht="15.75" x14ac:dyDescent="0.25">
      <c r="A101" s="131"/>
      <c r="B101" s="124"/>
      <c r="C101" s="125"/>
      <c r="D101" s="125"/>
      <c r="E101" s="125"/>
      <c r="F101" s="125"/>
      <c r="G101" s="128"/>
      <c r="H101" s="125"/>
      <c r="I101" s="125"/>
      <c r="J101" s="125"/>
      <c r="K101" s="130"/>
    </row>
    <row r="102" spans="1:11" ht="15.75" x14ac:dyDescent="0.25">
      <c r="A102" s="97"/>
      <c r="B102" s="85"/>
      <c r="C102" s="86"/>
      <c r="D102" s="86"/>
      <c r="E102" s="88"/>
      <c r="F102" s="87"/>
      <c r="G102" s="110"/>
      <c r="H102" s="86"/>
      <c r="I102" s="86"/>
      <c r="J102" s="86"/>
      <c r="K102" s="99"/>
    </row>
    <row r="103" spans="1:11" ht="15.75" x14ac:dyDescent="0.25">
      <c r="A103" s="131"/>
      <c r="B103" s="124"/>
      <c r="C103" s="125"/>
      <c r="D103" s="125"/>
      <c r="E103" s="126"/>
      <c r="F103" s="127"/>
      <c r="G103" s="128"/>
      <c r="H103" s="125"/>
      <c r="I103" s="125"/>
      <c r="J103" s="125"/>
      <c r="K103" s="132"/>
    </row>
    <row r="104" spans="1:11" ht="15.75" x14ac:dyDescent="0.25">
      <c r="A104" s="131"/>
      <c r="B104" s="124"/>
      <c r="C104" s="125"/>
      <c r="D104" s="125"/>
      <c r="E104" s="126"/>
      <c r="F104" s="127"/>
      <c r="G104" s="128"/>
      <c r="H104" s="125"/>
      <c r="I104" s="125"/>
      <c r="J104" s="125"/>
      <c r="K104" s="132"/>
    </row>
    <row r="105" spans="1:11" ht="15.75" x14ac:dyDescent="0.25">
      <c r="A105" s="131"/>
      <c r="B105" s="124"/>
      <c r="C105" s="125"/>
      <c r="D105" s="125"/>
      <c r="E105" s="126"/>
      <c r="F105" s="127"/>
      <c r="G105" s="128"/>
      <c r="H105" s="125"/>
      <c r="I105" s="125"/>
      <c r="J105" s="125"/>
      <c r="K105" s="132"/>
    </row>
    <row r="106" spans="1:11" ht="15.75" x14ac:dyDescent="0.25">
      <c r="A106" s="131"/>
      <c r="B106" s="124"/>
      <c r="C106" s="125"/>
      <c r="D106" s="125"/>
      <c r="E106" s="126"/>
      <c r="F106" s="127"/>
      <c r="G106" s="128"/>
      <c r="H106" s="125"/>
      <c r="I106" s="125"/>
      <c r="J106" s="125"/>
      <c r="K106" s="132"/>
    </row>
    <row r="107" spans="1:11" ht="15.75" x14ac:dyDescent="0.25">
      <c r="A107" s="131"/>
      <c r="B107" s="124"/>
      <c r="C107" s="125"/>
      <c r="D107" s="125"/>
      <c r="E107" s="126"/>
      <c r="F107" s="127"/>
      <c r="G107" s="128"/>
      <c r="H107" s="125"/>
      <c r="I107" s="125"/>
      <c r="J107" s="125"/>
      <c r="K107" s="132"/>
    </row>
    <row r="108" spans="1:11" ht="15.75" x14ac:dyDescent="0.25">
      <c r="A108" s="131"/>
      <c r="B108" s="124"/>
      <c r="C108" s="125"/>
      <c r="D108" s="125"/>
      <c r="E108" s="126"/>
      <c r="F108" s="127"/>
      <c r="G108" s="128"/>
      <c r="H108" s="125"/>
      <c r="I108" s="125"/>
      <c r="J108" s="125"/>
      <c r="K108" s="132"/>
    </row>
    <row r="109" spans="1:11" ht="15.75" x14ac:dyDescent="0.25">
      <c r="A109" s="100"/>
      <c r="B109" s="85"/>
      <c r="C109" s="86"/>
      <c r="D109" s="86"/>
      <c r="E109" s="88"/>
      <c r="F109" s="87"/>
      <c r="G109" s="110"/>
      <c r="H109" s="86"/>
      <c r="I109" s="86"/>
      <c r="J109" s="89"/>
      <c r="K109" s="98"/>
    </row>
    <row r="110" spans="1:11" ht="15.75" x14ac:dyDescent="0.25">
      <c r="A110" s="115"/>
      <c r="B110" s="91"/>
      <c r="C110" s="92"/>
      <c r="D110" s="92"/>
      <c r="E110" s="93"/>
      <c r="F110" s="94"/>
      <c r="G110" s="110"/>
      <c r="H110" s="92"/>
      <c r="I110" s="92"/>
      <c r="J110" s="95"/>
      <c r="K110" s="114"/>
    </row>
    <row r="111" spans="1:11" ht="15.75" x14ac:dyDescent="0.25">
      <c r="A111" s="123"/>
      <c r="B111" s="124"/>
      <c r="C111" s="125"/>
      <c r="D111" s="125"/>
      <c r="E111" s="126"/>
      <c r="F111" s="127"/>
      <c r="G111" s="128"/>
      <c r="H111" s="125"/>
      <c r="I111" s="125"/>
      <c r="J111" s="129"/>
      <c r="K111" s="130"/>
    </row>
    <row r="112" spans="1:11" ht="15.75" x14ac:dyDescent="0.25">
      <c r="A112" s="123"/>
      <c r="B112" s="124"/>
      <c r="C112" s="125"/>
      <c r="D112" s="125"/>
      <c r="E112" s="126"/>
      <c r="F112" s="127"/>
      <c r="G112" s="128"/>
      <c r="H112" s="125"/>
      <c r="I112" s="125"/>
      <c r="J112" s="129"/>
      <c r="K112" s="130"/>
    </row>
    <row r="113" spans="1:11" ht="15.75" x14ac:dyDescent="0.25">
      <c r="A113" s="100"/>
      <c r="B113" s="91"/>
      <c r="C113" s="92"/>
      <c r="D113" s="92"/>
      <c r="E113" s="93"/>
      <c r="F113" s="94"/>
      <c r="G113" s="110"/>
      <c r="H113" s="92"/>
      <c r="I113" s="92"/>
      <c r="J113" s="95"/>
      <c r="K113" s="114"/>
    </row>
    <row r="114" spans="1:11" ht="15.75" x14ac:dyDescent="0.25">
      <c r="A114" s="123"/>
      <c r="B114" s="124"/>
      <c r="C114" s="125"/>
      <c r="D114" s="125"/>
      <c r="E114" s="126"/>
      <c r="F114" s="127"/>
      <c r="G114" s="128"/>
      <c r="H114" s="125"/>
      <c r="I114" s="125"/>
      <c r="J114" s="129"/>
      <c r="K114" s="130"/>
    </row>
    <row r="115" spans="1:11" ht="15.75" x14ac:dyDescent="0.25">
      <c r="A115" s="123"/>
      <c r="B115" s="124"/>
      <c r="C115" s="125"/>
      <c r="D115" s="125"/>
      <c r="E115" s="126"/>
      <c r="F115" s="127"/>
      <c r="G115" s="128"/>
      <c r="H115" s="125"/>
      <c r="I115" s="125"/>
      <c r="J115" s="129"/>
      <c r="K115" s="130"/>
    </row>
    <row r="116" spans="1:11" ht="15.75" x14ac:dyDescent="0.25">
      <c r="A116" s="100"/>
      <c r="B116" s="91"/>
      <c r="C116" s="92"/>
      <c r="D116" s="92"/>
      <c r="E116" s="93"/>
      <c r="F116" s="94"/>
      <c r="G116" s="110"/>
      <c r="H116" s="92"/>
      <c r="I116" s="92"/>
      <c r="J116" s="95"/>
      <c r="K116" s="114"/>
    </row>
    <row r="117" spans="1:11" ht="16.5" thickBot="1" x14ac:dyDescent="0.3">
      <c r="A117" s="116"/>
      <c r="B117" s="103"/>
      <c r="C117" s="104"/>
      <c r="D117" s="105"/>
      <c r="E117" s="105"/>
      <c r="F117" s="106"/>
      <c r="G117" s="111"/>
      <c r="H117" s="104"/>
      <c r="I117" s="104"/>
      <c r="J117" s="108"/>
      <c r="K117" s="109"/>
    </row>
    <row r="118" spans="1:11" ht="15.75" thickBot="1" x14ac:dyDescent="0.3">
      <c r="A118" s="83"/>
      <c r="B118" s="65"/>
      <c r="C118" s="65"/>
      <c r="D118" s="65"/>
      <c r="E118" s="65"/>
      <c r="F118" s="65"/>
      <c r="G118" s="65"/>
      <c r="H118" s="65"/>
      <c r="I118" s="65"/>
      <c r="J118" s="65"/>
      <c r="K118" s="84"/>
    </row>
    <row r="119" spans="1:11" ht="15.75" thickBot="1" x14ac:dyDescent="0.3">
      <c r="A119" s="83"/>
      <c r="B119" s="65"/>
      <c r="C119" s="65"/>
      <c r="D119" s="65"/>
      <c r="E119" s="65"/>
      <c r="F119" s="65"/>
      <c r="G119" s="226" t="s">
        <v>164</v>
      </c>
      <c r="H119" s="226"/>
      <c r="I119" s="137">
        <f>COUNTIF(Table245[MARTIAL STATUS],"Single")</f>
        <v>0</v>
      </c>
      <c r="J119" s="133" t="s">
        <v>165</v>
      </c>
      <c r="K119" s="137">
        <f>I119+I89+I59+I29</f>
        <v>0</v>
      </c>
    </row>
    <row r="120" spans="1:11" x14ac:dyDescent="0.25">
      <c r="A120" s="83"/>
      <c r="B120" s="65"/>
      <c r="C120" s="65"/>
      <c r="D120" s="65"/>
      <c r="E120" s="65"/>
      <c r="F120" s="65"/>
      <c r="G120" s="65"/>
      <c r="H120" s="65"/>
      <c r="I120" s="65"/>
      <c r="J120" s="65"/>
      <c r="K120" s="84"/>
    </row>
    <row r="121" spans="1:11" ht="15.75" thickBot="1" x14ac:dyDescent="0.3">
      <c r="A121" s="134"/>
      <c r="B121" s="135"/>
      <c r="C121" s="135"/>
      <c r="D121" s="135"/>
      <c r="E121" s="135"/>
      <c r="F121" s="135"/>
      <c r="G121" s="135"/>
      <c r="H121" s="135"/>
      <c r="I121" s="135"/>
      <c r="J121" s="135"/>
      <c r="K121" s="136"/>
    </row>
  </sheetData>
  <mergeCells count="8">
    <mergeCell ref="G89:H89"/>
    <mergeCell ref="A91:K91"/>
    <mergeCell ref="G119:H119"/>
    <mergeCell ref="A1:K1"/>
    <mergeCell ref="A31:K31"/>
    <mergeCell ref="A61:K61"/>
    <mergeCell ref="G29:H29"/>
    <mergeCell ref="G59:H59"/>
  </mergeCells>
  <pageMargins left="1.79" right="0.7" top="0.75" bottom="0.91" header="0.3" footer="0.3"/>
  <pageSetup scale="26" orientation="landscape"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48"/>
  <sheetViews>
    <sheetView zoomScale="70" zoomScaleNormal="70" workbookViewId="0">
      <selection activeCell="A19" sqref="A19"/>
    </sheetView>
  </sheetViews>
  <sheetFormatPr defaultRowHeight="15" x14ac:dyDescent="0.25"/>
  <cols>
    <col min="1" max="1" width="24.5703125" style="176" customWidth="1"/>
    <col min="2" max="2" width="16.7109375" style="176" customWidth="1"/>
    <col min="3" max="3" width="25.5703125" style="176" customWidth="1"/>
    <col min="4" max="4" width="46.5703125" style="176" customWidth="1"/>
    <col min="5" max="5" width="30.85546875" style="176" customWidth="1"/>
    <col min="6" max="6" width="28.5703125" style="176" customWidth="1"/>
    <col min="7" max="7" width="16.85546875" style="176" customWidth="1"/>
    <col min="8" max="8" width="44" style="176" customWidth="1"/>
    <col min="9" max="9" width="27.5703125" style="176" customWidth="1"/>
    <col min="10" max="10" width="43.140625" style="176" customWidth="1"/>
    <col min="11" max="11" width="56.85546875" customWidth="1"/>
  </cols>
  <sheetData>
    <row r="1" spans="1:11" ht="26.25" x14ac:dyDescent="0.4">
      <c r="A1" s="230" t="s">
        <v>166</v>
      </c>
      <c r="B1" s="231"/>
      <c r="C1" s="231"/>
      <c r="D1" s="231"/>
      <c r="E1" s="231"/>
      <c r="F1" s="231"/>
      <c r="G1" s="231"/>
      <c r="H1" s="231"/>
      <c r="I1" s="231"/>
      <c r="J1" s="231"/>
      <c r="K1" s="232"/>
    </row>
    <row r="2" spans="1:11" ht="15.75" x14ac:dyDescent="0.25">
      <c r="A2" s="117" t="s">
        <v>185</v>
      </c>
      <c r="B2" s="118" t="s">
        <v>186</v>
      </c>
      <c r="C2" s="119" t="s">
        <v>187</v>
      </c>
      <c r="D2" s="120" t="s">
        <v>0</v>
      </c>
      <c r="E2" s="120" t="s">
        <v>188</v>
      </c>
      <c r="F2" s="121" t="s">
        <v>189</v>
      </c>
      <c r="G2" s="119" t="s">
        <v>190</v>
      </c>
      <c r="H2" s="119" t="s">
        <v>191</v>
      </c>
      <c r="I2" s="119" t="s">
        <v>192</v>
      </c>
      <c r="J2" s="119" t="s">
        <v>193</v>
      </c>
      <c r="K2" s="122" t="s">
        <v>194</v>
      </c>
    </row>
    <row r="3" spans="1:11" ht="15.75" customHeight="1" x14ac:dyDescent="0.25">
      <c r="A3" s="170"/>
      <c r="B3" s="168"/>
      <c r="C3" s="168"/>
      <c r="D3" s="168"/>
      <c r="E3" s="168"/>
      <c r="F3" s="169"/>
      <c r="G3" s="169"/>
      <c r="H3" s="168"/>
      <c r="I3" s="168"/>
      <c r="J3" s="168"/>
      <c r="K3" s="99"/>
    </row>
    <row r="4" spans="1:11" ht="15.75" customHeight="1" x14ac:dyDescent="0.25">
      <c r="A4" s="170"/>
      <c r="B4" s="168"/>
      <c r="C4" s="168"/>
      <c r="D4" s="168"/>
      <c r="E4" s="168"/>
      <c r="F4" s="169"/>
      <c r="G4" s="169"/>
      <c r="H4" s="168"/>
      <c r="I4" s="168"/>
      <c r="J4" s="168"/>
      <c r="K4" s="142"/>
    </row>
    <row r="5" spans="1:11" ht="15.75" customHeight="1" x14ac:dyDescent="0.25">
      <c r="A5" s="170"/>
      <c r="B5" s="168"/>
      <c r="C5" s="168"/>
      <c r="D5" s="168"/>
      <c r="E5" s="168"/>
      <c r="F5" s="169"/>
      <c r="G5" s="169"/>
      <c r="H5" s="168"/>
      <c r="I5" s="168"/>
      <c r="J5" s="168"/>
      <c r="K5" s="98"/>
    </row>
    <row r="6" spans="1:11" ht="15.75" customHeight="1" x14ac:dyDescent="0.25">
      <c r="A6" s="181"/>
      <c r="B6" s="168"/>
      <c r="C6" s="168"/>
      <c r="D6" s="168"/>
      <c r="E6" s="168"/>
      <c r="F6" s="169"/>
      <c r="G6" s="169"/>
      <c r="H6" s="168"/>
      <c r="I6" s="168"/>
      <c r="J6" s="168"/>
      <c r="K6" s="98"/>
    </row>
    <row r="7" spans="1:11" ht="15.75" customHeight="1" x14ac:dyDescent="0.25">
      <c r="A7" s="170"/>
      <c r="B7" s="168"/>
      <c r="C7" s="168"/>
      <c r="D7" s="168"/>
      <c r="E7" s="168"/>
      <c r="F7" s="169"/>
      <c r="G7" s="169"/>
      <c r="H7" s="168"/>
      <c r="I7" s="168"/>
      <c r="J7" s="168"/>
      <c r="K7" s="98"/>
    </row>
    <row r="8" spans="1:11" ht="15.75" customHeight="1" x14ac:dyDescent="0.25">
      <c r="A8" s="170"/>
      <c r="B8" s="168"/>
      <c r="C8" s="168"/>
      <c r="D8" s="168"/>
      <c r="E8" s="168"/>
      <c r="F8" s="169"/>
      <c r="G8" s="169"/>
      <c r="H8" s="168"/>
      <c r="I8" s="168"/>
      <c r="J8" s="168"/>
      <c r="K8" s="142"/>
    </row>
    <row r="9" spans="1:11" ht="15.75" customHeight="1" x14ac:dyDescent="0.25">
      <c r="A9" s="170"/>
      <c r="B9" s="168"/>
      <c r="C9" s="168"/>
      <c r="D9" s="168"/>
      <c r="E9" s="168"/>
      <c r="F9" s="169"/>
      <c r="G9" s="169"/>
      <c r="H9" s="168"/>
      <c r="I9" s="168"/>
      <c r="J9" s="168"/>
      <c r="K9" s="98"/>
    </row>
    <row r="10" spans="1:11" ht="15.75" customHeight="1" x14ac:dyDescent="0.25">
      <c r="A10" s="170"/>
      <c r="B10" s="168"/>
      <c r="C10" s="168"/>
      <c r="D10" s="168"/>
      <c r="E10" s="168"/>
      <c r="F10" s="169"/>
      <c r="G10" s="169"/>
      <c r="H10" s="168"/>
      <c r="I10" s="168"/>
      <c r="J10" s="168"/>
      <c r="K10" s="98"/>
    </row>
    <row r="11" spans="1:11" ht="15.75" customHeight="1" x14ac:dyDescent="0.25">
      <c r="A11" s="170"/>
      <c r="B11" s="168"/>
      <c r="C11" s="168"/>
      <c r="D11" s="168"/>
      <c r="E11" s="168"/>
      <c r="F11" s="169"/>
      <c r="G11" s="169"/>
      <c r="H11" s="168"/>
      <c r="I11" s="168"/>
      <c r="J11" s="168"/>
      <c r="K11" s="98"/>
    </row>
    <row r="12" spans="1:11" ht="15.75" customHeight="1" x14ac:dyDescent="0.25">
      <c r="A12" s="170"/>
      <c r="B12" s="168"/>
      <c r="C12" s="168"/>
      <c r="D12" s="168"/>
      <c r="E12" s="168"/>
      <c r="F12" s="169"/>
      <c r="G12" s="169"/>
      <c r="H12" s="168"/>
      <c r="I12" s="168"/>
      <c r="J12" s="168"/>
      <c r="K12" s="98"/>
    </row>
    <row r="13" spans="1:11" ht="15.75" customHeight="1" x14ac:dyDescent="0.25">
      <c r="A13" s="170"/>
      <c r="B13" s="168"/>
      <c r="C13" s="168"/>
      <c r="D13" s="168"/>
      <c r="E13" s="168"/>
      <c r="F13" s="169"/>
      <c r="G13" s="169"/>
      <c r="H13" s="168"/>
      <c r="I13" s="168"/>
      <c r="J13" s="168"/>
      <c r="K13" s="146"/>
    </row>
    <row r="14" spans="1:11" ht="15.75" customHeight="1" x14ac:dyDescent="0.25">
      <c r="A14" s="170"/>
      <c r="B14" s="168"/>
      <c r="C14" s="168"/>
      <c r="D14" s="168"/>
      <c r="E14" s="168"/>
      <c r="F14" s="169"/>
      <c r="G14" s="169"/>
      <c r="H14" s="168"/>
      <c r="I14" s="168"/>
      <c r="J14" s="168"/>
      <c r="K14" s="98"/>
    </row>
    <row r="15" spans="1:11" ht="15.75" customHeight="1" x14ac:dyDescent="0.25">
      <c r="A15" s="181"/>
      <c r="B15" s="168"/>
      <c r="C15" s="168"/>
      <c r="D15" s="168"/>
      <c r="E15" s="168"/>
      <c r="F15" s="169"/>
      <c r="G15" s="169"/>
      <c r="H15" s="168"/>
      <c r="I15" s="168"/>
      <c r="J15" s="168"/>
      <c r="K15" s="98"/>
    </row>
    <row r="16" spans="1:11" ht="15.75" customHeight="1" x14ac:dyDescent="0.25">
      <c r="A16" s="170"/>
      <c r="B16" s="177"/>
      <c r="C16" s="177"/>
      <c r="D16" s="177"/>
      <c r="E16" s="177"/>
      <c r="F16" s="178"/>
      <c r="G16" s="178"/>
      <c r="H16" s="177"/>
      <c r="I16" s="177"/>
      <c r="J16" s="177"/>
      <c r="K16" s="179"/>
    </row>
    <row r="17" spans="1:11" ht="15.75" customHeight="1" x14ac:dyDescent="0.25">
      <c r="A17" s="181"/>
      <c r="B17" s="168"/>
      <c r="C17" s="168"/>
      <c r="D17" s="168"/>
      <c r="E17" s="168"/>
      <c r="F17" s="169"/>
      <c r="G17" s="169"/>
      <c r="H17" s="168"/>
      <c r="I17" s="168"/>
      <c r="J17" s="168"/>
      <c r="K17" s="114"/>
    </row>
    <row r="18" spans="1:11" ht="15.75" customHeight="1" x14ac:dyDescent="0.25">
      <c r="A18" s="170"/>
      <c r="B18" s="177"/>
      <c r="C18" s="177"/>
      <c r="D18" s="177"/>
      <c r="E18" s="177"/>
      <c r="F18" s="178"/>
      <c r="G18" s="178"/>
      <c r="H18" s="177"/>
      <c r="I18" s="177"/>
      <c r="J18" s="177"/>
      <c r="K18" s="179"/>
    </row>
    <row r="19" spans="1:11" ht="15.75" customHeight="1" x14ac:dyDescent="0.25">
      <c r="A19" s="170"/>
      <c r="B19" s="177"/>
      <c r="C19" s="177"/>
      <c r="D19" s="177"/>
      <c r="E19" s="177"/>
      <c r="F19" s="178"/>
      <c r="G19" s="178"/>
      <c r="H19" s="177"/>
      <c r="I19" s="177"/>
      <c r="J19" s="177"/>
      <c r="K19" s="179"/>
    </row>
    <row r="20" spans="1:11" ht="15.75" customHeight="1" x14ac:dyDescent="0.25">
      <c r="A20" s="170"/>
      <c r="B20" s="177"/>
      <c r="C20" s="177"/>
      <c r="D20" s="177"/>
      <c r="E20" s="177"/>
      <c r="F20" s="178"/>
      <c r="G20" s="178"/>
      <c r="H20" s="177"/>
      <c r="I20" s="177"/>
      <c r="J20" s="177"/>
      <c r="K20" s="179"/>
    </row>
    <row r="21" spans="1:11" ht="15.75" customHeight="1" x14ac:dyDescent="0.25">
      <c r="A21" s="170"/>
      <c r="B21" s="168"/>
      <c r="C21" s="168"/>
      <c r="D21" s="168"/>
      <c r="E21" s="168"/>
      <c r="F21" s="169"/>
      <c r="G21" s="169"/>
      <c r="H21" s="168"/>
      <c r="I21" s="168"/>
      <c r="J21" s="168"/>
      <c r="K21" s="179"/>
    </row>
    <row r="22" spans="1:11" ht="15.75" customHeight="1" x14ac:dyDescent="0.25">
      <c r="A22" s="170"/>
      <c r="B22" s="168"/>
      <c r="C22" s="168"/>
      <c r="D22" s="168"/>
      <c r="E22" s="168"/>
      <c r="F22" s="169"/>
      <c r="G22" s="169"/>
      <c r="H22" s="168"/>
      <c r="I22" s="168"/>
      <c r="J22" s="168"/>
      <c r="K22" s="179"/>
    </row>
    <row r="23" spans="1:11" ht="15.75" customHeight="1" x14ac:dyDescent="0.25">
      <c r="A23" s="170"/>
      <c r="B23" s="177"/>
      <c r="C23" s="177"/>
      <c r="D23" s="177"/>
      <c r="E23" s="177"/>
      <c r="F23" s="178"/>
      <c r="G23" s="178"/>
      <c r="H23" s="177"/>
      <c r="I23" s="177"/>
      <c r="J23" s="177"/>
      <c r="K23" s="179"/>
    </row>
    <row r="24" spans="1:11" ht="15.75" customHeight="1" x14ac:dyDescent="0.25">
      <c r="A24" s="170"/>
      <c r="B24" s="168"/>
      <c r="C24" s="168"/>
      <c r="D24" s="168"/>
      <c r="E24" s="168"/>
      <c r="F24" s="169"/>
      <c r="G24" s="169"/>
      <c r="H24" s="168"/>
      <c r="I24" s="168"/>
      <c r="J24" s="168"/>
      <c r="K24" s="114"/>
    </row>
    <row r="25" spans="1:11" ht="15.75" customHeight="1" x14ac:dyDescent="0.25">
      <c r="A25" s="170"/>
      <c r="B25" s="177"/>
      <c r="C25" s="177"/>
      <c r="D25" s="177"/>
      <c r="E25" s="177"/>
      <c r="F25" s="178"/>
      <c r="G25" s="178"/>
      <c r="H25" s="177"/>
      <c r="I25" s="177"/>
      <c r="J25" s="177"/>
      <c r="K25" s="179"/>
    </row>
    <row r="26" spans="1:11" ht="15.75" customHeight="1" x14ac:dyDescent="0.25">
      <c r="A26" s="170"/>
      <c r="B26" s="177"/>
      <c r="C26" s="177"/>
      <c r="D26" s="177"/>
      <c r="E26" s="177"/>
      <c r="F26" s="178"/>
      <c r="G26" s="178"/>
      <c r="H26" s="177"/>
      <c r="I26" s="177"/>
      <c r="J26" s="177"/>
      <c r="K26" s="179"/>
    </row>
    <row r="27" spans="1:11" ht="15.75" customHeight="1" x14ac:dyDescent="0.25">
      <c r="A27" s="170"/>
      <c r="B27" s="177"/>
      <c r="C27" s="177"/>
      <c r="D27" s="177"/>
      <c r="E27" s="177"/>
      <c r="F27" s="178"/>
      <c r="G27" s="178"/>
      <c r="H27" s="177"/>
      <c r="I27" s="177"/>
      <c r="J27" s="177"/>
      <c r="K27" s="179"/>
    </row>
    <row r="28" spans="1:11" ht="15.75" customHeight="1" x14ac:dyDescent="0.25">
      <c r="A28" s="170"/>
      <c r="B28" s="177"/>
      <c r="C28" s="177"/>
      <c r="D28" s="177"/>
      <c r="E28" s="177"/>
      <c r="F28" s="178"/>
      <c r="G28" s="178"/>
      <c r="H28" s="177"/>
      <c r="I28" s="177"/>
      <c r="J28" s="177"/>
      <c r="K28" s="179"/>
    </row>
    <row r="29" spans="1:11" ht="15.75" customHeight="1" x14ac:dyDescent="0.25">
      <c r="A29" s="170"/>
      <c r="B29" s="168"/>
      <c r="C29" s="168"/>
      <c r="D29" s="168"/>
      <c r="E29" s="168"/>
      <c r="F29" s="169"/>
      <c r="G29" s="169"/>
      <c r="H29" s="168"/>
      <c r="I29" s="168"/>
      <c r="J29" s="168"/>
      <c r="K29" s="179"/>
    </row>
    <row r="30" spans="1:11" ht="15.75" customHeight="1" x14ac:dyDescent="0.25">
      <c r="A30" s="177"/>
      <c r="B30" s="168"/>
      <c r="C30" s="168"/>
      <c r="D30" s="168"/>
      <c r="E30" s="168"/>
      <c r="F30" s="169"/>
      <c r="G30" s="169"/>
      <c r="H30" s="168"/>
      <c r="I30" s="168"/>
      <c r="J30" s="168"/>
      <c r="K30" s="179"/>
    </row>
    <row r="31" spans="1:11" ht="15.75" customHeight="1" x14ac:dyDescent="0.25">
      <c r="A31" s="177"/>
      <c r="B31" s="168"/>
      <c r="C31" s="168"/>
      <c r="D31" s="168"/>
      <c r="E31" s="168"/>
      <c r="F31" s="169"/>
      <c r="G31" s="169"/>
      <c r="H31" s="168"/>
      <c r="I31" s="168"/>
      <c r="J31" s="168"/>
      <c r="K31" s="179"/>
    </row>
    <row r="32" spans="1:11" ht="15.75" customHeight="1" x14ac:dyDescent="0.25">
      <c r="A32" s="168"/>
      <c r="B32" s="168"/>
      <c r="C32" s="168"/>
      <c r="D32" s="168"/>
      <c r="E32" s="168"/>
      <c r="F32" s="169"/>
      <c r="G32" s="169"/>
      <c r="H32" s="168"/>
      <c r="I32" s="168"/>
      <c r="J32" s="168"/>
      <c r="K32" s="114"/>
    </row>
    <row r="33" spans="1:11" ht="15.75" customHeight="1" x14ac:dyDescent="0.25">
      <c r="A33" s="177"/>
      <c r="B33" s="177"/>
      <c r="C33" s="177"/>
      <c r="D33" s="177"/>
      <c r="E33" s="177"/>
      <c r="F33" s="178"/>
      <c r="G33" s="178"/>
      <c r="H33" s="177"/>
      <c r="I33" s="177"/>
      <c r="J33" s="177"/>
      <c r="K33" s="179"/>
    </row>
    <row r="34" spans="1:11" ht="15.75" customHeight="1" x14ac:dyDescent="0.25">
      <c r="A34" s="177"/>
      <c r="B34" s="177"/>
      <c r="C34" s="177"/>
      <c r="D34" s="177"/>
      <c r="E34" s="177"/>
      <c r="F34" s="178"/>
      <c r="G34" s="178"/>
      <c r="H34" s="177"/>
      <c r="I34" s="177"/>
      <c r="J34" s="177"/>
      <c r="K34" s="179"/>
    </row>
    <row r="35" spans="1:11" x14ac:dyDescent="0.25">
      <c r="A35" s="168"/>
      <c r="B35" s="168"/>
      <c r="C35" s="168"/>
      <c r="D35" s="168"/>
      <c r="E35" s="168"/>
      <c r="F35" s="169"/>
      <c r="G35" s="169"/>
      <c r="H35" s="168"/>
      <c r="I35" s="168"/>
      <c r="J35" s="168"/>
      <c r="K35" s="114"/>
    </row>
    <row r="36" spans="1:11" x14ac:dyDescent="0.25">
      <c r="A36" s="177"/>
      <c r="B36" s="168"/>
      <c r="C36" s="168"/>
      <c r="D36" s="168"/>
      <c r="E36" s="168"/>
      <c r="F36" s="169"/>
      <c r="G36" s="169"/>
      <c r="H36" s="168"/>
      <c r="I36" s="168"/>
      <c r="J36" s="168"/>
      <c r="K36" s="179"/>
    </row>
    <row r="37" spans="1:11" x14ac:dyDescent="0.25">
      <c r="A37" s="168"/>
      <c r="B37" s="168"/>
      <c r="C37" s="168"/>
      <c r="D37" s="168"/>
      <c r="E37" s="168"/>
      <c r="F37" s="169"/>
      <c r="G37" s="169"/>
      <c r="H37" s="168"/>
      <c r="I37" s="168"/>
      <c r="J37" s="168"/>
      <c r="K37" s="114"/>
    </row>
    <row r="38" spans="1:11" ht="15.75" x14ac:dyDescent="0.25">
      <c r="A38" s="177"/>
      <c r="B38" s="168"/>
      <c r="C38" s="168"/>
      <c r="D38" s="168"/>
      <c r="E38" s="168"/>
      <c r="F38" s="169"/>
      <c r="G38" s="169"/>
      <c r="H38" s="168"/>
      <c r="I38" s="168"/>
      <c r="J38" s="168"/>
      <c r="K38" s="182"/>
    </row>
    <row r="39" spans="1:11" s="180" customFormat="1" ht="15.75" customHeight="1" x14ac:dyDescent="0.25">
      <c r="A39" s="177"/>
      <c r="B39" s="168"/>
      <c r="C39" s="168"/>
      <c r="D39" s="168"/>
      <c r="E39" s="168"/>
      <c r="F39" s="169"/>
      <c r="G39" s="169"/>
      <c r="H39" s="168"/>
      <c r="I39" s="168"/>
      <c r="J39" s="168"/>
      <c r="K39" s="114"/>
    </row>
    <row r="40" spans="1:11" s="180" customFormat="1" ht="15.75" customHeight="1" x14ac:dyDescent="0.25">
      <c r="A40" s="177"/>
      <c r="B40" s="168"/>
      <c r="C40" s="168"/>
      <c r="D40" s="168"/>
      <c r="E40" s="168"/>
      <c r="F40" s="169"/>
      <c r="G40" s="169"/>
      <c r="H40" s="168"/>
      <c r="I40" s="168"/>
      <c r="J40" s="168"/>
      <c r="K40" s="114"/>
    </row>
    <row r="41" spans="1:11" s="180" customFormat="1" ht="15.75" customHeight="1" x14ac:dyDescent="0.25">
      <c r="A41" s="177"/>
      <c r="B41" s="177"/>
      <c r="C41" s="177"/>
      <c r="D41" s="177"/>
      <c r="E41" s="177"/>
      <c r="F41" s="178"/>
      <c r="G41" s="178"/>
      <c r="H41" s="177"/>
      <c r="I41" s="177"/>
      <c r="J41" s="177"/>
      <c r="K41" s="179"/>
    </row>
    <row r="42" spans="1:11" s="180" customFormat="1" ht="15.75" customHeight="1" x14ac:dyDescent="0.25">
      <c r="A42" s="168"/>
      <c r="B42" s="168"/>
      <c r="C42" s="168"/>
      <c r="D42" s="168"/>
      <c r="E42" s="168"/>
      <c r="F42" s="169"/>
      <c r="G42" s="169"/>
      <c r="H42" s="168"/>
      <c r="I42" s="168"/>
      <c r="J42" s="168"/>
      <c r="K42" s="114"/>
    </row>
    <row r="43" spans="1:11" s="180" customFormat="1" ht="15.75" customHeight="1" x14ac:dyDescent="0.25">
      <c r="A43" s="177"/>
      <c r="B43" s="168"/>
      <c r="C43" s="168"/>
      <c r="D43" s="168"/>
      <c r="E43" s="168"/>
      <c r="F43" s="169"/>
      <c r="G43" s="169"/>
      <c r="H43" s="168"/>
      <c r="I43" s="168"/>
      <c r="J43" s="168"/>
      <c r="K43" s="114"/>
    </row>
    <row r="44" spans="1:11" s="180" customFormat="1" ht="15.75" customHeight="1" x14ac:dyDescent="0.25">
      <c r="A44" s="168"/>
      <c r="B44" s="168"/>
      <c r="C44" s="168"/>
      <c r="D44" s="168"/>
      <c r="E44" s="168"/>
      <c r="F44" s="169"/>
      <c r="G44" s="169"/>
      <c r="H44" s="168"/>
      <c r="I44" s="168"/>
      <c r="J44" s="168"/>
      <c r="K44" s="114"/>
    </row>
    <row r="45" spans="1:11" s="180" customFormat="1" ht="15.75" customHeight="1" x14ac:dyDescent="0.25">
      <c r="A45" s="177"/>
      <c r="B45" s="168"/>
      <c r="C45" s="168"/>
      <c r="D45" s="168"/>
      <c r="E45" s="168"/>
      <c r="F45" s="169"/>
      <c r="G45" s="169"/>
      <c r="H45" s="168"/>
      <c r="I45" s="168"/>
      <c r="J45" s="168"/>
      <c r="K45" s="114"/>
    </row>
    <row r="46" spans="1:11" s="180" customFormat="1" ht="15.75" customHeight="1" x14ac:dyDescent="0.25">
      <c r="A46" s="177"/>
      <c r="B46" s="168"/>
      <c r="C46" s="168"/>
      <c r="D46" s="168"/>
      <c r="E46" s="168"/>
      <c r="F46" s="169"/>
      <c r="G46" s="169"/>
      <c r="H46" s="168"/>
      <c r="I46" s="168"/>
      <c r="J46" s="168"/>
      <c r="K46" s="114"/>
    </row>
    <row r="47" spans="1:11" s="180" customFormat="1" ht="15.75" customHeight="1" x14ac:dyDescent="0.25">
      <c r="A47" s="177"/>
      <c r="B47" s="168"/>
      <c r="C47" s="168"/>
      <c r="D47" s="168"/>
      <c r="E47" s="168"/>
      <c r="F47" s="169"/>
      <c r="G47" s="169"/>
      <c r="H47" s="168"/>
      <c r="I47" s="168"/>
      <c r="J47" s="168"/>
      <c r="K47" s="183"/>
    </row>
    <row r="48" spans="1:11" s="180" customFormat="1" ht="15.75" customHeight="1" x14ac:dyDescent="0.25">
      <c r="A48" s="177"/>
      <c r="B48" s="168"/>
      <c r="C48" s="168"/>
      <c r="D48" s="168"/>
      <c r="E48" s="168"/>
      <c r="F48" s="169"/>
      <c r="G48" s="169"/>
      <c r="H48" s="168"/>
      <c r="I48" s="168"/>
      <c r="J48" s="168"/>
      <c r="K48" s="114"/>
    </row>
    <row r="49" spans="1:11" s="180" customFormat="1" ht="15.75" customHeight="1" x14ac:dyDescent="0.25">
      <c r="A49" s="177"/>
      <c r="B49" s="177"/>
      <c r="C49" s="177"/>
      <c r="D49" s="177"/>
      <c r="E49" s="177"/>
      <c r="F49" s="178"/>
      <c r="G49" s="178"/>
      <c r="H49" s="177"/>
      <c r="I49" s="177"/>
      <c r="J49" s="177"/>
      <c r="K49" s="179"/>
    </row>
    <row r="50" spans="1:11" s="180" customFormat="1" ht="15.75" customHeight="1" x14ac:dyDescent="0.25">
      <c r="A50" s="177"/>
      <c r="B50" s="177"/>
      <c r="C50" s="177"/>
      <c r="D50" s="177"/>
      <c r="E50" s="177"/>
      <c r="F50" s="178"/>
      <c r="G50" s="178"/>
      <c r="H50" s="177"/>
      <c r="I50" s="177"/>
      <c r="J50" s="177"/>
      <c r="K50" s="179"/>
    </row>
    <row r="51" spans="1:11" s="180" customFormat="1" ht="15.75" customHeight="1" x14ac:dyDescent="0.25">
      <c r="A51" s="177"/>
      <c r="B51" s="168"/>
      <c r="C51" s="168"/>
      <c r="D51" s="168"/>
      <c r="E51" s="168"/>
      <c r="F51" s="169"/>
      <c r="G51" s="169"/>
      <c r="H51" s="168"/>
      <c r="I51" s="168"/>
      <c r="J51" s="168"/>
      <c r="K51" s="179"/>
    </row>
    <row r="52" spans="1:11" ht="15.75" x14ac:dyDescent="0.25">
      <c r="A52" s="112"/>
      <c r="B52" s="91"/>
      <c r="C52" s="92"/>
      <c r="D52" s="92"/>
      <c r="E52" s="93"/>
      <c r="F52" s="94"/>
      <c r="G52" s="113"/>
      <c r="H52" s="92"/>
      <c r="I52" s="92"/>
      <c r="J52" s="95"/>
      <c r="K52" s="114"/>
    </row>
    <row r="53" spans="1:11" ht="15.75" x14ac:dyDescent="0.25">
      <c r="A53" s="112"/>
      <c r="B53" s="91"/>
      <c r="C53" s="92"/>
      <c r="D53" s="92"/>
      <c r="E53" s="93"/>
      <c r="F53" s="94"/>
      <c r="G53" s="113"/>
      <c r="H53" s="92"/>
      <c r="I53" s="92"/>
      <c r="J53" s="95"/>
      <c r="K53" s="114"/>
    </row>
    <row r="54" spans="1:11" ht="16.5" thickBot="1" x14ac:dyDescent="0.3">
      <c r="A54" s="102"/>
      <c r="B54" s="103"/>
      <c r="C54" s="104"/>
      <c r="D54" s="104"/>
      <c r="E54" s="105"/>
      <c r="F54" s="106"/>
      <c r="G54" s="107"/>
      <c r="H54" s="104"/>
      <c r="I54" s="104"/>
      <c r="J54" s="108"/>
      <c r="K54" s="109"/>
    </row>
    <row r="55" spans="1:11" ht="15.75" thickBot="1" x14ac:dyDescent="0.3">
      <c r="A55" s="171"/>
      <c r="B55" s="172"/>
      <c r="C55" s="172"/>
      <c r="D55" s="172"/>
      <c r="E55" s="172"/>
      <c r="F55" s="172"/>
      <c r="G55" s="172"/>
      <c r="H55" s="172"/>
      <c r="I55" s="172"/>
      <c r="J55" s="172"/>
      <c r="K55" s="84"/>
    </row>
    <row r="56" spans="1:11" ht="15.75" thickBot="1" x14ac:dyDescent="0.3">
      <c r="A56" s="171"/>
      <c r="B56" s="172"/>
      <c r="C56" s="172"/>
      <c r="D56" s="172"/>
      <c r="E56" s="172"/>
      <c r="F56" s="172"/>
      <c r="G56" s="233" t="s">
        <v>174</v>
      </c>
      <c r="H56" s="233"/>
      <c r="I56" s="137">
        <f>COUNTIF(Table16[HOME LOC],"Single")</f>
        <v>0</v>
      </c>
      <c r="J56" s="172"/>
      <c r="K56" s="84"/>
    </row>
    <row r="57" spans="1:11" ht="15.75" thickBot="1" x14ac:dyDescent="0.3">
      <c r="A57" s="171"/>
      <c r="B57" s="172"/>
      <c r="C57" s="172"/>
      <c r="D57" s="172"/>
      <c r="E57" s="172"/>
      <c r="F57" s="172"/>
      <c r="G57" s="172"/>
      <c r="H57" s="172"/>
      <c r="I57" s="172"/>
      <c r="J57" s="172"/>
      <c r="K57" s="84"/>
    </row>
    <row r="58" spans="1:11" ht="26.25" x14ac:dyDescent="0.4">
      <c r="A58" s="230" t="s">
        <v>167</v>
      </c>
      <c r="B58" s="231"/>
      <c r="C58" s="231"/>
      <c r="D58" s="231"/>
      <c r="E58" s="231"/>
      <c r="F58" s="231"/>
      <c r="G58" s="231"/>
      <c r="H58" s="231"/>
      <c r="I58" s="231"/>
      <c r="J58" s="231"/>
      <c r="K58" s="232"/>
    </row>
    <row r="59" spans="1:11" ht="15.75" x14ac:dyDescent="0.25">
      <c r="A59" s="117" t="s">
        <v>185</v>
      </c>
      <c r="B59" s="118" t="s">
        <v>186</v>
      </c>
      <c r="C59" s="119" t="s">
        <v>187</v>
      </c>
      <c r="D59" s="120" t="s">
        <v>0</v>
      </c>
      <c r="E59" s="120" t="s">
        <v>188</v>
      </c>
      <c r="F59" s="121" t="s">
        <v>189</v>
      </c>
      <c r="G59" s="119" t="s">
        <v>190</v>
      </c>
      <c r="H59" s="119" t="s">
        <v>191</v>
      </c>
      <c r="I59" s="119" t="s">
        <v>192</v>
      </c>
      <c r="J59" s="119" t="s">
        <v>193</v>
      </c>
      <c r="K59" s="122" t="s">
        <v>194</v>
      </c>
    </row>
    <row r="60" spans="1:11" ht="15.75" x14ac:dyDescent="0.25">
      <c r="A60" s="144"/>
      <c r="B60" s="139"/>
      <c r="C60" s="140"/>
      <c r="D60" s="143"/>
      <c r="E60" s="140"/>
      <c r="F60" s="140"/>
      <c r="G60" s="110"/>
      <c r="H60" s="110"/>
      <c r="I60" s="140"/>
      <c r="J60" s="140"/>
      <c r="K60" s="142"/>
    </row>
    <row r="61" spans="1:11" ht="15.75" x14ac:dyDescent="0.25">
      <c r="A61" s="144"/>
      <c r="B61" s="139"/>
      <c r="C61" s="140"/>
      <c r="D61" s="143"/>
      <c r="E61" s="140"/>
      <c r="F61" s="140"/>
      <c r="G61" s="110"/>
      <c r="H61" s="110"/>
      <c r="I61" s="140"/>
      <c r="J61" s="140"/>
      <c r="K61" s="142"/>
    </row>
    <row r="62" spans="1:11" ht="15.75" x14ac:dyDescent="0.25">
      <c r="A62" s="138"/>
      <c r="B62" s="139"/>
      <c r="C62" s="140"/>
      <c r="D62" s="140"/>
      <c r="E62" s="140"/>
      <c r="F62" s="140"/>
      <c r="G62" s="110"/>
      <c r="H62" s="110"/>
      <c r="I62" s="140"/>
      <c r="J62" s="140"/>
      <c r="K62" s="142"/>
    </row>
    <row r="63" spans="1:11" ht="15.75" x14ac:dyDescent="0.25">
      <c r="A63" s="154"/>
      <c r="B63" s="155"/>
      <c r="C63" s="90"/>
      <c r="D63" s="90"/>
      <c r="E63" s="156"/>
      <c r="F63" s="157"/>
      <c r="G63" s="110"/>
      <c r="H63" s="110"/>
      <c r="I63" s="140"/>
      <c r="J63" s="90"/>
      <c r="K63" s="158"/>
    </row>
    <row r="64" spans="1:11" ht="15.75" x14ac:dyDescent="0.25">
      <c r="A64" s="144"/>
      <c r="B64" s="139"/>
      <c r="C64" s="140"/>
      <c r="D64" s="140"/>
      <c r="E64" s="143"/>
      <c r="F64" s="141"/>
      <c r="G64" s="110"/>
      <c r="H64" s="110"/>
      <c r="I64" s="140"/>
      <c r="J64" s="140"/>
      <c r="K64" s="142"/>
    </row>
    <row r="65" spans="1:11" ht="15.75" x14ac:dyDescent="0.25">
      <c r="A65" s="97"/>
      <c r="B65" s="85"/>
      <c r="C65" s="86"/>
      <c r="D65" s="86"/>
      <c r="E65" s="86"/>
      <c r="F65" s="87"/>
      <c r="G65" s="110"/>
      <c r="H65" s="110"/>
      <c r="I65" s="140"/>
      <c r="J65" s="140"/>
      <c r="K65" s="99"/>
    </row>
    <row r="66" spans="1:11" ht="15.75" x14ac:dyDescent="0.25">
      <c r="A66" s="138"/>
      <c r="B66" s="151"/>
      <c r="C66" s="159"/>
      <c r="D66" s="140"/>
      <c r="E66" s="140"/>
      <c r="F66" s="140"/>
      <c r="G66" s="110"/>
      <c r="H66" s="110"/>
      <c r="I66" s="140"/>
      <c r="J66" s="140"/>
      <c r="K66" s="142"/>
    </row>
    <row r="67" spans="1:11" ht="15.75" x14ac:dyDescent="0.25">
      <c r="A67" s="160"/>
      <c r="B67" s="155"/>
      <c r="C67" s="90"/>
      <c r="D67" s="90"/>
      <c r="E67" s="156"/>
      <c r="F67" s="157"/>
      <c r="G67" s="110"/>
      <c r="H67" s="110"/>
      <c r="I67" s="140"/>
      <c r="J67" s="90"/>
      <c r="K67" s="101"/>
    </row>
    <row r="68" spans="1:11" ht="15.75" x14ac:dyDescent="0.25">
      <c r="A68" s="160"/>
      <c r="B68" s="155"/>
      <c r="C68" s="90"/>
      <c r="D68" s="90"/>
      <c r="E68" s="156"/>
      <c r="F68" s="157"/>
      <c r="G68" s="110"/>
      <c r="H68" s="110"/>
      <c r="I68" s="140"/>
      <c r="J68" s="90"/>
      <c r="K68" s="101"/>
    </row>
    <row r="69" spans="1:11" ht="15.75" x14ac:dyDescent="0.25">
      <c r="A69" s="138"/>
      <c r="B69" s="139"/>
      <c r="C69" s="140"/>
      <c r="D69" s="140"/>
      <c r="E69" s="143"/>
      <c r="F69" s="141"/>
      <c r="G69" s="110"/>
      <c r="H69" s="110"/>
      <c r="I69" s="140"/>
      <c r="J69" s="140"/>
      <c r="K69" s="146"/>
    </row>
    <row r="70" spans="1:11" ht="15.75" x14ac:dyDescent="0.25">
      <c r="A70" s="144"/>
      <c r="B70" s="139"/>
      <c r="C70" s="140"/>
      <c r="D70" s="140"/>
      <c r="E70" s="143"/>
      <c r="F70" s="141"/>
      <c r="G70" s="110"/>
      <c r="H70" s="110"/>
      <c r="I70" s="140"/>
      <c r="J70" s="110"/>
      <c r="K70" s="142"/>
    </row>
    <row r="71" spans="1:11" ht="15.75" x14ac:dyDescent="0.25">
      <c r="A71" s="144"/>
      <c r="B71" s="139"/>
      <c r="C71" s="140"/>
      <c r="D71" s="143"/>
      <c r="E71" s="143"/>
      <c r="F71" s="141"/>
      <c r="G71" s="110"/>
      <c r="H71" s="110"/>
      <c r="I71" s="140"/>
      <c r="J71" s="110"/>
      <c r="K71" s="142"/>
    </row>
    <row r="72" spans="1:11" ht="15.75" x14ac:dyDescent="0.25">
      <c r="A72" s="138"/>
      <c r="B72" s="139"/>
      <c r="C72" s="140"/>
      <c r="D72" s="140"/>
      <c r="E72" s="140"/>
      <c r="F72" s="141"/>
      <c r="G72" s="110"/>
      <c r="H72" s="110"/>
      <c r="I72" s="140"/>
      <c r="J72" s="140"/>
      <c r="K72" s="142"/>
    </row>
    <row r="73" spans="1:11" ht="15.75" x14ac:dyDescent="0.25">
      <c r="A73" s="154"/>
      <c r="B73" s="161"/>
      <c r="C73" s="162"/>
      <c r="D73" s="110"/>
      <c r="E73" s="148"/>
      <c r="F73" s="149"/>
      <c r="G73" s="110"/>
      <c r="H73" s="110"/>
      <c r="I73" s="110"/>
      <c r="J73" s="110"/>
      <c r="K73" s="150"/>
    </row>
    <row r="74" spans="1:11" ht="15.75" x14ac:dyDescent="0.25">
      <c r="A74" s="131"/>
      <c r="B74" s="124"/>
      <c r="C74" s="125"/>
      <c r="D74" s="125"/>
      <c r="E74" s="126"/>
      <c r="F74" s="127"/>
      <c r="G74" s="128"/>
      <c r="H74" s="125"/>
      <c r="I74" s="125"/>
      <c r="J74" s="125"/>
      <c r="K74" s="132"/>
    </row>
    <row r="75" spans="1:11" ht="15.75" x14ac:dyDescent="0.25">
      <c r="A75" s="131"/>
      <c r="B75" s="124"/>
      <c r="C75" s="125"/>
      <c r="D75" s="125"/>
      <c r="E75" s="126"/>
      <c r="F75" s="127"/>
      <c r="G75" s="128"/>
      <c r="H75" s="125"/>
      <c r="I75" s="125"/>
      <c r="J75" s="125"/>
      <c r="K75" s="132"/>
    </row>
    <row r="76" spans="1:11" ht="15.75" x14ac:dyDescent="0.25">
      <c r="A76" s="100"/>
      <c r="B76" s="85"/>
      <c r="C76" s="86"/>
      <c r="D76" s="86"/>
      <c r="E76" s="88"/>
      <c r="F76" s="87"/>
      <c r="G76" s="110"/>
      <c r="H76" s="86"/>
      <c r="I76" s="86"/>
      <c r="J76" s="89"/>
      <c r="K76" s="98"/>
    </row>
    <row r="77" spans="1:11" ht="15.75" x14ac:dyDescent="0.25">
      <c r="A77" s="115"/>
      <c r="B77" s="91"/>
      <c r="C77" s="92"/>
      <c r="D77" s="92"/>
      <c r="E77" s="93"/>
      <c r="F77" s="94"/>
      <c r="G77" s="110"/>
      <c r="H77" s="92"/>
      <c r="I77" s="92"/>
      <c r="J77" s="95"/>
      <c r="K77" s="114"/>
    </row>
    <row r="78" spans="1:11" ht="15.75" x14ac:dyDescent="0.25">
      <c r="A78" s="123"/>
      <c r="B78" s="124"/>
      <c r="C78" s="125"/>
      <c r="D78" s="125"/>
      <c r="E78" s="126"/>
      <c r="F78" s="127"/>
      <c r="G78" s="128"/>
      <c r="H78" s="125"/>
      <c r="I78" s="125"/>
      <c r="J78" s="129"/>
      <c r="K78" s="130"/>
    </row>
    <row r="79" spans="1:11" ht="15.75" x14ac:dyDescent="0.25">
      <c r="A79" s="123"/>
      <c r="B79" s="124"/>
      <c r="C79" s="125"/>
      <c r="D79" s="125"/>
      <c r="E79" s="126"/>
      <c r="F79" s="127"/>
      <c r="G79" s="128"/>
      <c r="H79" s="125"/>
      <c r="I79" s="125"/>
      <c r="J79" s="129"/>
      <c r="K79" s="130"/>
    </row>
    <row r="80" spans="1:11" ht="15.75" x14ac:dyDescent="0.25">
      <c r="A80" s="100"/>
      <c r="B80" s="91"/>
      <c r="C80" s="92"/>
      <c r="D80" s="92"/>
      <c r="E80" s="93"/>
      <c r="F80" s="94"/>
      <c r="G80" s="110"/>
      <c r="H80" s="92"/>
      <c r="I80" s="92"/>
      <c r="J80" s="95"/>
      <c r="K80" s="114"/>
    </row>
    <row r="81" spans="1:11" ht="15.75" x14ac:dyDescent="0.25">
      <c r="A81" s="123"/>
      <c r="B81" s="124"/>
      <c r="C81" s="125"/>
      <c r="D81" s="125"/>
      <c r="E81" s="126"/>
      <c r="F81" s="127"/>
      <c r="G81" s="128"/>
      <c r="H81" s="125"/>
      <c r="I81" s="125"/>
      <c r="J81" s="129"/>
      <c r="K81" s="130"/>
    </row>
    <row r="82" spans="1:11" ht="15.75" x14ac:dyDescent="0.25">
      <c r="A82" s="123"/>
      <c r="B82" s="124"/>
      <c r="C82" s="125"/>
      <c r="D82" s="125"/>
      <c r="E82" s="126"/>
      <c r="F82" s="127"/>
      <c r="G82" s="128"/>
      <c r="H82" s="125"/>
      <c r="I82" s="125"/>
      <c r="J82" s="129"/>
      <c r="K82" s="130"/>
    </row>
    <row r="83" spans="1:11" ht="15.75" x14ac:dyDescent="0.25">
      <c r="A83" s="100"/>
      <c r="B83" s="91"/>
      <c r="C83" s="92"/>
      <c r="D83" s="92"/>
      <c r="E83" s="93"/>
      <c r="F83" s="94"/>
      <c r="G83" s="110"/>
      <c r="H83" s="92"/>
      <c r="I83" s="92"/>
      <c r="J83" s="95"/>
      <c r="K83" s="114"/>
    </row>
    <row r="84" spans="1:11" ht="16.5" thickBot="1" x14ac:dyDescent="0.3">
      <c r="A84" s="116"/>
      <c r="B84" s="103"/>
      <c r="C84" s="104"/>
      <c r="D84" s="105"/>
      <c r="E84" s="105"/>
      <c r="F84" s="106"/>
      <c r="G84" s="111"/>
      <c r="H84" s="104"/>
      <c r="I84" s="104"/>
      <c r="J84" s="108"/>
      <c r="K84" s="109"/>
    </row>
    <row r="85" spans="1:11" ht="15.75" thickBot="1" x14ac:dyDescent="0.3">
      <c r="A85" s="171"/>
      <c r="B85" s="172"/>
      <c r="C85" s="172"/>
      <c r="D85" s="172"/>
      <c r="E85" s="172"/>
      <c r="F85" s="172"/>
      <c r="G85" s="172"/>
      <c r="H85" s="172"/>
      <c r="I85" s="172"/>
      <c r="J85" s="172"/>
      <c r="K85" s="84"/>
    </row>
    <row r="86" spans="1:11" ht="15.75" thickBot="1" x14ac:dyDescent="0.3">
      <c r="A86" s="171"/>
      <c r="B86" s="172"/>
      <c r="C86" s="172"/>
      <c r="D86" s="172"/>
      <c r="E86" s="172"/>
      <c r="F86" s="172"/>
      <c r="G86" s="233" t="s">
        <v>175</v>
      </c>
      <c r="H86" s="233"/>
      <c r="I86" s="137">
        <f>COUNTIF(Table27[HOME LOC],"Single")</f>
        <v>0</v>
      </c>
      <c r="J86" s="172"/>
      <c r="K86" s="84"/>
    </row>
    <row r="87" spans="1:11" ht="15.75" thickBot="1" x14ac:dyDescent="0.3">
      <c r="A87" s="171"/>
      <c r="B87" s="172"/>
      <c r="C87" s="172"/>
      <c r="D87" s="172"/>
      <c r="E87" s="172"/>
      <c r="F87" s="172"/>
      <c r="G87" s="172"/>
      <c r="H87" s="172"/>
      <c r="I87" s="172"/>
      <c r="J87" s="172"/>
      <c r="K87" s="84"/>
    </row>
    <row r="88" spans="1:11" ht="26.25" x14ac:dyDescent="0.4">
      <c r="A88" s="230" t="s">
        <v>169</v>
      </c>
      <c r="B88" s="231"/>
      <c r="C88" s="231"/>
      <c r="D88" s="231"/>
      <c r="E88" s="231"/>
      <c r="F88" s="231"/>
      <c r="G88" s="231"/>
      <c r="H88" s="231"/>
      <c r="I88" s="231"/>
      <c r="J88" s="231"/>
      <c r="K88" s="232"/>
    </row>
    <row r="89" spans="1:11" ht="15.75" x14ac:dyDescent="0.25">
      <c r="A89" s="117" t="s">
        <v>185</v>
      </c>
      <c r="B89" s="118" t="s">
        <v>186</v>
      </c>
      <c r="C89" s="119" t="s">
        <v>187</v>
      </c>
      <c r="D89" s="120" t="s">
        <v>0</v>
      </c>
      <c r="E89" s="120" t="s">
        <v>188</v>
      </c>
      <c r="F89" s="121" t="s">
        <v>189</v>
      </c>
      <c r="G89" s="119" t="s">
        <v>190</v>
      </c>
      <c r="H89" s="119" t="s">
        <v>191</v>
      </c>
      <c r="I89" s="119" t="s">
        <v>192</v>
      </c>
      <c r="J89" s="119" t="s">
        <v>193</v>
      </c>
      <c r="K89" s="122" t="s">
        <v>194</v>
      </c>
    </row>
    <row r="90" spans="1:11" ht="15.75" x14ac:dyDescent="0.25">
      <c r="A90" s="138"/>
      <c r="B90" s="139"/>
      <c r="C90" s="140"/>
      <c r="D90" s="140"/>
      <c r="E90" s="140"/>
      <c r="F90" s="140"/>
      <c r="G90" s="110"/>
      <c r="H90" s="110"/>
      <c r="I90" s="140"/>
      <c r="J90" s="110"/>
      <c r="K90" s="142"/>
    </row>
    <row r="91" spans="1:11" ht="15.75" x14ac:dyDescent="0.25">
      <c r="A91" s="138"/>
      <c r="B91" s="139"/>
      <c r="C91" s="140"/>
      <c r="D91" s="140"/>
      <c r="E91" s="140"/>
      <c r="F91" s="141"/>
      <c r="G91" s="110"/>
      <c r="H91" s="110"/>
      <c r="I91" s="140"/>
      <c r="J91" s="140"/>
      <c r="K91" s="142"/>
    </row>
    <row r="92" spans="1:11" ht="15.75" x14ac:dyDescent="0.25">
      <c r="A92" s="138"/>
      <c r="B92" s="139"/>
      <c r="C92" s="140"/>
      <c r="D92" s="140"/>
      <c r="E92" s="140"/>
      <c r="F92" s="141"/>
      <c r="G92" s="110"/>
      <c r="H92" s="110"/>
      <c r="I92" s="140"/>
      <c r="J92" s="140"/>
      <c r="K92" s="142"/>
    </row>
    <row r="93" spans="1:11" ht="15.75" x14ac:dyDescent="0.25">
      <c r="A93" s="138"/>
      <c r="B93" s="139"/>
      <c r="C93" s="140"/>
      <c r="D93" s="140"/>
      <c r="E93" s="140"/>
      <c r="F93" s="141"/>
      <c r="G93" s="110"/>
      <c r="H93" s="110"/>
      <c r="I93" s="140"/>
      <c r="J93" s="140"/>
      <c r="K93" s="142"/>
    </row>
    <row r="94" spans="1:11" ht="15.75" x14ac:dyDescent="0.25">
      <c r="A94" s="138"/>
      <c r="B94" s="139"/>
      <c r="C94" s="140"/>
      <c r="D94" s="140"/>
      <c r="E94" s="140"/>
      <c r="F94" s="141"/>
      <c r="G94" s="110"/>
      <c r="H94" s="110"/>
      <c r="I94" s="140"/>
      <c r="J94" s="140"/>
      <c r="K94" s="142"/>
    </row>
    <row r="95" spans="1:11" ht="15.75" x14ac:dyDescent="0.25">
      <c r="A95" s="144"/>
      <c r="B95" s="139"/>
      <c r="C95" s="140"/>
      <c r="D95" s="143"/>
      <c r="E95" s="143"/>
      <c r="F95" s="141"/>
      <c r="G95" s="110"/>
      <c r="H95" s="110"/>
      <c r="I95" s="140"/>
      <c r="J95" s="140"/>
      <c r="K95" s="142"/>
    </row>
    <row r="96" spans="1:11" ht="15.75" x14ac:dyDescent="0.25">
      <c r="A96" s="131"/>
      <c r="B96" s="124"/>
      <c r="C96" s="125"/>
      <c r="D96" s="125"/>
      <c r="E96" s="125"/>
      <c r="F96" s="125"/>
      <c r="G96" s="128"/>
      <c r="H96" s="125"/>
      <c r="I96" s="125"/>
      <c r="J96" s="125"/>
      <c r="K96" s="130"/>
    </row>
    <row r="97" spans="1:11" ht="15.75" x14ac:dyDescent="0.25">
      <c r="A97" s="97"/>
      <c r="B97" s="85"/>
      <c r="C97" s="86"/>
      <c r="D97" s="86"/>
      <c r="E97" s="86"/>
      <c r="F97" s="86"/>
      <c r="G97" s="110"/>
      <c r="H97" s="86"/>
      <c r="I97" s="86"/>
      <c r="J97" s="86"/>
      <c r="K97" s="98"/>
    </row>
    <row r="98" spans="1:11" ht="15.75" x14ac:dyDescent="0.25">
      <c r="A98" s="131"/>
      <c r="B98" s="124"/>
      <c r="C98" s="125"/>
      <c r="D98" s="125"/>
      <c r="E98" s="125"/>
      <c r="F98" s="125"/>
      <c r="G98" s="128"/>
      <c r="H98" s="125"/>
      <c r="I98" s="125"/>
      <c r="J98" s="125"/>
      <c r="K98" s="130"/>
    </row>
    <row r="99" spans="1:11" ht="15.75" x14ac:dyDescent="0.25">
      <c r="A99" s="97"/>
      <c r="B99" s="85"/>
      <c r="C99" s="86"/>
      <c r="D99" s="86"/>
      <c r="E99" s="88"/>
      <c r="F99" s="87"/>
      <c r="G99" s="110"/>
      <c r="H99" s="86"/>
      <c r="I99" s="86"/>
      <c r="J99" s="86"/>
      <c r="K99" s="99"/>
    </row>
    <row r="100" spans="1:11" ht="15.75" x14ac:dyDescent="0.25">
      <c r="A100" s="131"/>
      <c r="B100" s="124"/>
      <c r="C100" s="125"/>
      <c r="D100" s="125"/>
      <c r="E100" s="126"/>
      <c r="F100" s="127"/>
      <c r="G100" s="128"/>
      <c r="H100" s="125"/>
      <c r="I100" s="125"/>
      <c r="J100" s="125"/>
      <c r="K100" s="132"/>
    </row>
    <row r="101" spans="1:11" ht="15.75" x14ac:dyDescent="0.25">
      <c r="A101" s="131"/>
      <c r="B101" s="124"/>
      <c r="C101" s="125"/>
      <c r="D101" s="125"/>
      <c r="E101" s="126"/>
      <c r="F101" s="127"/>
      <c r="G101" s="128"/>
      <c r="H101" s="125"/>
      <c r="I101" s="125"/>
      <c r="J101" s="125"/>
      <c r="K101" s="132"/>
    </row>
    <row r="102" spans="1:11" ht="15.75" x14ac:dyDescent="0.25">
      <c r="A102" s="131"/>
      <c r="B102" s="124"/>
      <c r="C102" s="125"/>
      <c r="D102" s="125"/>
      <c r="E102" s="126"/>
      <c r="F102" s="127"/>
      <c r="G102" s="128"/>
      <c r="H102" s="125"/>
      <c r="I102" s="125"/>
      <c r="J102" s="125"/>
      <c r="K102" s="132"/>
    </row>
    <row r="103" spans="1:11" ht="15.75" x14ac:dyDescent="0.25">
      <c r="A103" s="131"/>
      <c r="B103" s="124"/>
      <c r="C103" s="125"/>
      <c r="D103" s="125"/>
      <c r="E103" s="126"/>
      <c r="F103" s="127"/>
      <c r="G103" s="128"/>
      <c r="H103" s="125"/>
      <c r="I103" s="125"/>
      <c r="J103" s="125"/>
      <c r="K103" s="132"/>
    </row>
    <row r="104" spans="1:11" ht="15.75" x14ac:dyDescent="0.25">
      <c r="A104" s="131"/>
      <c r="B104" s="124"/>
      <c r="C104" s="125"/>
      <c r="D104" s="125"/>
      <c r="E104" s="126"/>
      <c r="F104" s="127"/>
      <c r="G104" s="128"/>
      <c r="H104" s="125"/>
      <c r="I104" s="125"/>
      <c r="J104" s="125"/>
      <c r="K104" s="132"/>
    </row>
    <row r="105" spans="1:11" ht="15.75" x14ac:dyDescent="0.25">
      <c r="A105" s="131"/>
      <c r="B105" s="124"/>
      <c r="C105" s="125"/>
      <c r="D105" s="125"/>
      <c r="E105" s="126"/>
      <c r="F105" s="127"/>
      <c r="G105" s="128"/>
      <c r="H105" s="125"/>
      <c r="I105" s="125"/>
      <c r="J105" s="125"/>
      <c r="K105" s="132"/>
    </row>
    <row r="106" spans="1:11" ht="15.75" x14ac:dyDescent="0.25">
      <c r="A106" s="100"/>
      <c r="B106" s="85"/>
      <c r="C106" s="86"/>
      <c r="D106" s="86"/>
      <c r="E106" s="88"/>
      <c r="F106" s="87"/>
      <c r="G106" s="110"/>
      <c r="H106" s="86"/>
      <c r="I106" s="86"/>
      <c r="J106" s="89"/>
      <c r="K106" s="98"/>
    </row>
    <row r="107" spans="1:11" ht="15.75" x14ac:dyDescent="0.25">
      <c r="A107" s="115"/>
      <c r="B107" s="91"/>
      <c r="C107" s="92"/>
      <c r="D107" s="92"/>
      <c r="E107" s="93"/>
      <c r="F107" s="94"/>
      <c r="G107" s="110"/>
      <c r="H107" s="92"/>
      <c r="I107" s="92"/>
      <c r="J107" s="95"/>
      <c r="K107" s="114"/>
    </row>
    <row r="108" spans="1:11" ht="15.75" x14ac:dyDescent="0.25">
      <c r="A108" s="123"/>
      <c r="B108" s="124"/>
      <c r="C108" s="125"/>
      <c r="D108" s="125"/>
      <c r="E108" s="126"/>
      <c r="F108" s="127"/>
      <c r="G108" s="128"/>
      <c r="H108" s="125"/>
      <c r="I108" s="125"/>
      <c r="J108" s="129"/>
      <c r="K108" s="130"/>
    </row>
    <row r="109" spans="1:11" ht="15.75" x14ac:dyDescent="0.25">
      <c r="A109" s="123"/>
      <c r="B109" s="124"/>
      <c r="C109" s="125"/>
      <c r="D109" s="125"/>
      <c r="E109" s="126"/>
      <c r="F109" s="127"/>
      <c r="G109" s="128"/>
      <c r="H109" s="125"/>
      <c r="I109" s="125"/>
      <c r="J109" s="129"/>
      <c r="K109" s="130"/>
    </row>
    <row r="110" spans="1:11" ht="15.75" x14ac:dyDescent="0.25">
      <c r="A110" s="100"/>
      <c r="B110" s="91"/>
      <c r="C110" s="92"/>
      <c r="D110" s="92"/>
      <c r="E110" s="93"/>
      <c r="F110" s="94"/>
      <c r="G110" s="110"/>
      <c r="H110" s="92"/>
      <c r="I110" s="92"/>
      <c r="J110" s="95"/>
      <c r="K110" s="114"/>
    </row>
    <row r="111" spans="1:11" ht="15.75" x14ac:dyDescent="0.25">
      <c r="A111" s="123"/>
      <c r="B111" s="124"/>
      <c r="C111" s="125"/>
      <c r="D111" s="125"/>
      <c r="E111" s="126"/>
      <c r="F111" s="127"/>
      <c r="G111" s="128"/>
      <c r="H111" s="125"/>
      <c r="I111" s="125"/>
      <c r="J111" s="129"/>
      <c r="K111" s="130"/>
    </row>
    <row r="112" spans="1:11" ht="15.75" x14ac:dyDescent="0.25">
      <c r="A112" s="123"/>
      <c r="B112" s="124"/>
      <c r="C112" s="125"/>
      <c r="D112" s="125"/>
      <c r="E112" s="126"/>
      <c r="F112" s="127"/>
      <c r="G112" s="128"/>
      <c r="H112" s="125"/>
      <c r="I112" s="125"/>
      <c r="J112" s="129"/>
      <c r="K112" s="130"/>
    </row>
    <row r="113" spans="1:11" ht="15.75" x14ac:dyDescent="0.25">
      <c r="A113" s="100"/>
      <c r="B113" s="91"/>
      <c r="C113" s="92"/>
      <c r="D113" s="92"/>
      <c r="E113" s="93"/>
      <c r="F113" s="94"/>
      <c r="G113" s="110"/>
      <c r="H113" s="92"/>
      <c r="I113" s="92"/>
      <c r="J113" s="95"/>
      <c r="K113" s="114"/>
    </row>
    <row r="114" spans="1:11" ht="16.5" thickBot="1" x14ac:dyDescent="0.3">
      <c r="A114" s="116"/>
      <c r="B114" s="103"/>
      <c r="C114" s="104"/>
      <c r="D114" s="105"/>
      <c r="E114" s="105"/>
      <c r="F114" s="106"/>
      <c r="G114" s="111"/>
      <c r="H114" s="104"/>
      <c r="I114" s="104"/>
      <c r="J114" s="108"/>
      <c r="K114" s="109"/>
    </row>
    <row r="115" spans="1:11" ht="15.75" thickBot="1" x14ac:dyDescent="0.3">
      <c r="A115" s="171"/>
      <c r="B115" s="172"/>
      <c r="C115" s="172"/>
      <c r="D115" s="172"/>
      <c r="E115" s="172"/>
      <c r="F115" s="172"/>
      <c r="G115" s="172"/>
      <c r="H115" s="172"/>
      <c r="I115" s="172"/>
      <c r="J115" s="172"/>
      <c r="K115" s="84"/>
    </row>
    <row r="116" spans="1:11" ht="15.75" thickBot="1" x14ac:dyDescent="0.3">
      <c r="A116" s="171"/>
      <c r="B116" s="172"/>
      <c r="C116" s="172"/>
      <c r="D116" s="172"/>
      <c r="E116" s="172"/>
      <c r="F116" s="172"/>
      <c r="G116" s="233" t="s">
        <v>176</v>
      </c>
      <c r="H116" s="233"/>
      <c r="I116" s="137">
        <f>COUNTIF(Table248[HOME LOC],"Single")</f>
        <v>0</v>
      </c>
      <c r="J116" s="172"/>
      <c r="K116" s="84"/>
    </row>
    <row r="117" spans="1:11" ht="15.75" thickBot="1" x14ac:dyDescent="0.3">
      <c r="A117" s="171"/>
      <c r="B117" s="172"/>
      <c r="C117" s="172"/>
      <c r="D117" s="172"/>
      <c r="E117" s="172"/>
      <c r="F117" s="172"/>
      <c r="G117" s="172"/>
      <c r="H117" s="172"/>
      <c r="I117" s="172"/>
      <c r="J117" s="172"/>
      <c r="K117" s="84"/>
    </row>
    <row r="118" spans="1:11" ht="26.25" x14ac:dyDescent="0.4">
      <c r="A118" s="230" t="s">
        <v>170</v>
      </c>
      <c r="B118" s="231"/>
      <c r="C118" s="231"/>
      <c r="D118" s="231"/>
      <c r="E118" s="231"/>
      <c r="F118" s="231"/>
      <c r="G118" s="231"/>
      <c r="H118" s="231"/>
      <c r="I118" s="231"/>
      <c r="J118" s="231"/>
      <c r="K118" s="232"/>
    </row>
    <row r="119" spans="1:11" ht="15.75" x14ac:dyDescent="0.25">
      <c r="A119" s="117" t="s">
        <v>185</v>
      </c>
      <c r="B119" s="118" t="s">
        <v>186</v>
      </c>
      <c r="C119" s="119" t="s">
        <v>187</v>
      </c>
      <c r="D119" s="120" t="s">
        <v>0</v>
      </c>
      <c r="E119" s="120" t="s">
        <v>188</v>
      </c>
      <c r="F119" s="121" t="s">
        <v>189</v>
      </c>
      <c r="G119" s="119" t="s">
        <v>190</v>
      </c>
      <c r="H119" s="119" t="s">
        <v>191</v>
      </c>
      <c r="I119" s="119" t="s">
        <v>192</v>
      </c>
      <c r="J119" s="119" t="s">
        <v>193</v>
      </c>
      <c r="K119" s="122" t="s">
        <v>194</v>
      </c>
    </row>
    <row r="120" spans="1:11" ht="15.75" x14ac:dyDescent="0.25">
      <c r="A120" s="154"/>
      <c r="B120" s="155"/>
      <c r="C120" s="90"/>
      <c r="D120" s="90"/>
      <c r="E120" s="156"/>
      <c r="F120" s="157"/>
      <c r="G120" s="110"/>
      <c r="H120" s="110"/>
      <c r="I120" s="140"/>
      <c r="J120" s="110"/>
      <c r="K120" s="142"/>
    </row>
    <row r="121" spans="1:11" ht="15.75" x14ac:dyDescent="0.25">
      <c r="A121" s="138"/>
      <c r="B121" s="139"/>
      <c r="C121" s="140"/>
      <c r="D121" s="140"/>
      <c r="E121" s="140"/>
      <c r="F121" s="141"/>
      <c r="G121" s="110"/>
      <c r="H121" s="110"/>
      <c r="I121" s="140"/>
      <c r="J121" s="140"/>
      <c r="K121" s="142"/>
    </row>
    <row r="122" spans="1:11" ht="15.75" x14ac:dyDescent="0.25">
      <c r="A122" s="144"/>
      <c r="B122" s="139"/>
      <c r="C122" s="140"/>
      <c r="D122" s="143"/>
      <c r="E122" s="143"/>
      <c r="F122" s="141"/>
      <c r="G122" s="110"/>
      <c r="H122" s="110"/>
      <c r="I122" s="140"/>
      <c r="J122" s="140"/>
      <c r="K122" s="142"/>
    </row>
    <row r="123" spans="1:11" ht="15.75" x14ac:dyDescent="0.25">
      <c r="A123" s="154"/>
      <c r="B123" s="161"/>
      <c r="C123" s="162"/>
      <c r="D123" s="110"/>
      <c r="E123" s="148"/>
      <c r="F123" s="149"/>
      <c r="G123" s="110"/>
      <c r="H123" s="110"/>
      <c r="I123" s="140"/>
      <c r="J123" s="110"/>
      <c r="K123" s="163"/>
    </row>
    <row r="124" spans="1:11" ht="15.75" x14ac:dyDescent="0.25">
      <c r="A124" s="144"/>
      <c r="B124" s="139"/>
      <c r="C124" s="140"/>
      <c r="D124" s="143"/>
      <c r="E124" s="143"/>
      <c r="F124" s="141"/>
      <c r="G124" s="110"/>
      <c r="H124" s="110"/>
      <c r="I124" s="140"/>
      <c r="J124" s="140"/>
      <c r="K124" s="142"/>
    </row>
    <row r="125" spans="1:11" ht="15.75" x14ac:dyDescent="0.25">
      <c r="A125" s="138"/>
      <c r="B125" s="139"/>
      <c r="C125" s="140"/>
      <c r="D125" s="140"/>
      <c r="E125" s="143"/>
      <c r="F125" s="141"/>
      <c r="G125" s="110"/>
      <c r="H125" s="110"/>
      <c r="I125" s="140"/>
      <c r="J125" s="140"/>
      <c r="K125" s="159"/>
    </row>
    <row r="126" spans="1:11" ht="15.75" x14ac:dyDescent="0.25">
      <c r="A126" s="144"/>
      <c r="B126" s="139"/>
      <c r="C126" s="140"/>
      <c r="D126" s="143"/>
      <c r="E126" s="143"/>
      <c r="F126" s="141"/>
      <c r="G126" s="110"/>
      <c r="H126" s="110"/>
      <c r="I126" s="140"/>
      <c r="J126" s="110"/>
      <c r="K126" s="159"/>
    </row>
    <row r="127" spans="1:11" ht="15.75" x14ac:dyDescent="0.25">
      <c r="A127" s="97"/>
      <c r="B127" s="85"/>
      <c r="C127" s="86"/>
      <c r="D127" s="86"/>
      <c r="E127" s="86"/>
      <c r="F127" s="86"/>
      <c r="G127" s="110"/>
      <c r="H127" s="86"/>
      <c r="I127" s="86"/>
      <c r="J127" s="86"/>
      <c r="K127" s="98"/>
    </row>
    <row r="128" spans="1:11" ht="15.75" x14ac:dyDescent="0.25">
      <c r="A128" s="131"/>
      <c r="B128" s="124"/>
      <c r="C128" s="125"/>
      <c r="D128" s="125"/>
      <c r="E128" s="125"/>
      <c r="F128" s="125"/>
      <c r="G128" s="128"/>
      <c r="H128" s="125"/>
      <c r="I128" s="125"/>
      <c r="J128" s="125"/>
      <c r="K128" s="130"/>
    </row>
    <row r="129" spans="1:11" ht="15.75" x14ac:dyDescent="0.25">
      <c r="A129" s="97"/>
      <c r="B129" s="85"/>
      <c r="C129" s="86"/>
      <c r="D129" s="86"/>
      <c r="E129" s="88"/>
      <c r="F129" s="87"/>
      <c r="G129" s="110"/>
      <c r="H129" s="86"/>
      <c r="I129" s="86"/>
      <c r="J129" s="86"/>
      <c r="K129" s="99"/>
    </row>
    <row r="130" spans="1:11" ht="15.75" x14ac:dyDescent="0.25">
      <c r="A130" s="131"/>
      <c r="B130" s="124"/>
      <c r="C130" s="125"/>
      <c r="D130" s="125"/>
      <c r="E130" s="126"/>
      <c r="F130" s="127"/>
      <c r="G130" s="128"/>
      <c r="H130" s="125"/>
      <c r="I130" s="125"/>
      <c r="J130" s="125"/>
      <c r="K130" s="132"/>
    </row>
    <row r="131" spans="1:11" ht="15.75" x14ac:dyDescent="0.25">
      <c r="A131" s="131"/>
      <c r="B131" s="124"/>
      <c r="C131" s="125"/>
      <c r="D131" s="125"/>
      <c r="E131" s="126"/>
      <c r="F131" s="127"/>
      <c r="G131" s="128"/>
      <c r="H131" s="125"/>
      <c r="I131" s="125"/>
      <c r="J131" s="125"/>
      <c r="K131" s="132"/>
    </row>
    <row r="132" spans="1:11" ht="15.75" x14ac:dyDescent="0.25">
      <c r="A132" s="131"/>
      <c r="B132" s="124"/>
      <c r="C132" s="125"/>
      <c r="D132" s="125"/>
      <c r="E132" s="126"/>
      <c r="F132" s="127"/>
      <c r="G132" s="128"/>
      <c r="H132" s="125"/>
      <c r="I132" s="125"/>
      <c r="J132" s="125"/>
      <c r="K132" s="132"/>
    </row>
    <row r="133" spans="1:11" ht="15.75" x14ac:dyDescent="0.25">
      <c r="A133" s="131"/>
      <c r="B133" s="124"/>
      <c r="C133" s="125"/>
      <c r="D133" s="125"/>
      <c r="E133" s="126"/>
      <c r="F133" s="127"/>
      <c r="G133" s="128"/>
      <c r="H133" s="125"/>
      <c r="I133" s="125"/>
      <c r="J133" s="125"/>
      <c r="K133" s="132"/>
    </row>
    <row r="134" spans="1:11" ht="15.75" x14ac:dyDescent="0.25">
      <c r="A134" s="131"/>
      <c r="B134" s="124"/>
      <c r="C134" s="125"/>
      <c r="D134" s="125"/>
      <c r="E134" s="126"/>
      <c r="F134" s="127"/>
      <c r="G134" s="128"/>
      <c r="H134" s="125"/>
      <c r="I134" s="125"/>
      <c r="J134" s="125"/>
      <c r="K134" s="132"/>
    </row>
    <row r="135" spans="1:11" ht="15.75" x14ac:dyDescent="0.25">
      <c r="A135" s="131"/>
      <c r="B135" s="124"/>
      <c r="C135" s="125"/>
      <c r="D135" s="125"/>
      <c r="E135" s="126"/>
      <c r="F135" s="127"/>
      <c r="G135" s="128"/>
      <c r="H135" s="125"/>
      <c r="I135" s="125"/>
      <c r="J135" s="125"/>
      <c r="K135" s="132"/>
    </row>
    <row r="136" spans="1:11" ht="15.75" x14ac:dyDescent="0.25">
      <c r="A136" s="100"/>
      <c r="B136" s="85"/>
      <c r="C136" s="86"/>
      <c r="D136" s="86"/>
      <c r="E136" s="88"/>
      <c r="F136" s="87"/>
      <c r="G136" s="110"/>
      <c r="H136" s="86"/>
      <c r="I136" s="86"/>
      <c r="J136" s="89"/>
      <c r="K136" s="98"/>
    </row>
    <row r="137" spans="1:11" ht="15.75" x14ac:dyDescent="0.25">
      <c r="A137" s="115"/>
      <c r="B137" s="91"/>
      <c r="C137" s="92"/>
      <c r="D137" s="92"/>
      <c r="E137" s="93"/>
      <c r="F137" s="94"/>
      <c r="G137" s="110"/>
      <c r="H137" s="92"/>
      <c r="I137" s="92"/>
      <c r="J137" s="95"/>
      <c r="K137" s="114"/>
    </row>
    <row r="138" spans="1:11" ht="15.75" x14ac:dyDescent="0.25">
      <c r="A138" s="123"/>
      <c r="B138" s="124"/>
      <c r="C138" s="125"/>
      <c r="D138" s="125"/>
      <c r="E138" s="126"/>
      <c r="F138" s="127"/>
      <c r="G138" s="128"/>
      <c r="H138" s="125"/>
      <c r="I138" s="125"/>
      <c r="J138" s="129"/>
      <c r="K138" s="130"/>
    </row>
    <row r="139" spans="1:11" ht="15.75" x14ac:dyDescent="0.25">
      <c r="A139" s="123"/>
      <c r="B139" s="124"/>
      <c r="C139" s="125"/>
      <c r="D139" s="125"/>
      <c r="E139" s="126"/>
      <c r="F139" s="127"/>
      <c r="G139" s="128"/>
      <c r="H139" s="125"/>
      <c r="I139" s="125"/>
      <c r="J139" s="129"/>
      <c r="K139" s="130"/>
    </row>
    <row r="140" spans="1:11" ht="15.75" x14ac:dyDescent="0.25">
      <c r="A140" s="100"/>
      <c r="B140" s="91"/>
      <c r="C140" s="92"/>
      <c r="D140" s="92"/>
      <c r="E140" s="93"/>
      <c r="F140" s="94"/>
      <c r="G140" s="110"/>
      <c r="H140" s="92"/>
      <c r="I140" s="92"/>
      <c r="J140" s="95"/>
      <c r="K140" s="114"/>
    </row>
    <row r="141" spans="1:11" ht="15.75" x14ac:dyDescent="0.25">
      <c r="A141" s="123"/>
      <c r="B141" s="124"/>
      <c r="C141" s="125"/>
      <c r="D141" s="125"/>
      <c r="E141" s="126"/>
      <c r="F141" s="127"/>
      <c r="G141" s="128"/>
      <c r="H141" s="125"/>
      <c r="I141" s="125"/>
      <c r="J141" s="129"/>
      <c r="K141" s="130"/>
    </row>
    <row r="142" spans="1:11" ht="15.75" x14ac:dyDescent="0.25">
      <c r="A142" s="123"/>
      <c r="B142" s="124"/>
      <c r="C142" s="125"/>
      <c r="D142" s="125"/>
      <c r="E142" s="126"/>
      <c r="F142" s="127"/>
      <c r="G142" s="128"/>
      <c r="H142" s="125"/>
      <c r="I142" s="125"/>
      <c r="J142" s="129"/>
      <c r="K142" s="130"/>
    </row>
    <row r="143" spans="1:11" ht="15.75" x14ac:dyDescent="0.25">
      <c r="A143" s="100"/>
      <c r="B143" s="91"/>
      <c r="C143" s="92"/>
      <c r="D143" s="92"/>
      <c r="E143" s="93"/>
      <c r="F143" s="94"/>
      <c r="G143" s="110"/>
      <c r="H143" s="92"/>
      <c r="I143" s="92"/>
      <c r="J143" s="95"/>
      <c r="K143" s="114"/>
    </row>
    <row r="144" spans="1:11" ht="16.5" thickBot="1" x14ac:dyDescent="0.3">
      <c r="A144" s="116"/>
      <c r="B144" s="103"/>
      <c r="C144" s="104"/>
      <c r="D144" s="105"/>
      <c r="E144" s="105"/>
      <c r="F144" s="106"/>
      <c r="G144" s="111"/>
      <c r="H144" s="104"/>
      <c r="I144" s="104"/>
      <c r="J144" s="108"/>
      <c r="K144" s="109"/>
    </row>
    <row r="145" spans="1:11" ht="15.75" thickBot="1" x14ac:dyDescent="0.3">
      <c r="A145" s="171"/>
      <c r="B145" s="172"/>
      <c r="C145" s="172"/>
      <c r="D145" s="172"/>
      <c r="E145" s="172"/>
      <c r="F145" s="172"/>
      <c r="G145" s="172"/>
      <c r="H145" s="172"/>
      <c r="I145" s="172"/>
      <c r="J145" s="172"/>
      <c r="K145" s="84"/>
    </row>
    <row r="146" spans="1:11" ht="15.75" thickBot="1" x14ac:dyDescent="0.3">
      <c r="A146" s="171"/>
      <c r="B146" s="172"/>
      <c r="C146" s="172"/>
      <c r="D146" s="172"/>
      <c r="E146" s="172"/>
      <c r="F146" s="172"/>
      <c r="G146" s="233" t="s">
        <v>177</v>
      </c>
      <c r="H146" s="233"/>
      <c r="I146" s="137">
        <f>COUNTIF(Table2459[HOME LOC],"Single")</f>
        <v>0</v>
      </c>
      <c r="J146" s="173" t="s">
        <v>178</v>
      </c>
      <c r="K146" s="137">
        <f>I146+I116+I86+I56</f>
        <v>0</v>
      </c>
    </row>
    <row r="147" spans="1:11" x14ac:dyDescent="0.25">
      <c r="A147" s="171"/>
      <c r="B147" s="172"/>
      <c r="C147" s="172"/>
      <c r="D147" s="172"/>
      <c r="E147" s="172"/>
      <c r="F147" s="172"/>
      <c r="G147" s="172"/>
      <c r="H147" s="172"/>
      <c r="I147" s="172"/>
      <c r="J147" s="172"/>
      <c r="K147" s="84"/>
    </row>
    <row r="148" spans="1:11" ht="15.75" thickBot="1" x14ac:dyDescent="0.3">
      <c r="A148" s="174"/>
      <c r="B148" s="175"/>
      <c r="C148" s="175"/>
      <c r="D148" s="175"/>
      <c r="E148" s="175"/>
      <c r="F148" s="175"/>
      <c r="G148" s="175"/>
      <c r="H148" s="175"/>
      <c r="I148" s="175"/>
      <c r="J148" s="175"/>
      <c r="K148" s="136"/>
    </row>
  </sheetData>
  <mergeCells count="8">
    <mergeCell ref="A118:K118"/>
    <mergeCell ref="G146:H146"/>
    <mergeCell ref="A1:K1"/>
    <mergeCell ref="G56:H56"/>
    <mergeCell ref="A58:K58"/>
    <mergeCell ref="G86:H86"/>
    <mergeCell ref="A88:K88"/>
    <mergeCell ref="G116:H116"/>
  </mergeCells>
  <pageMargins left="1.79" right="0.7" top="0.75" bottom="0.91" header="0.3" footer="0.3"/>
  <pageSetup scale="21" orientation="landscape" r:id="rId1"/>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10"/>
  <sheetViews>
    <sheetView workbookViewId="0">
      <selection activeCell="G15" sqref="G15"/>
    </sheetView>
  </sheetViews>
  <sheetFormatPr defaultRowHeight="15" x14ac:dyDescent="0.25"/>
  <cols>
    <col min="2" max="2" width="15.85546875" style="2" customWidth="1"/>
    <col min="4" max="4" width="14.42578125" style="2" customWidth="1"/>
    <col min="6" max="6" width="12.5703125" style="2" customWidth="1"/>
    <col min="8" max="8" width="15" style="2" customWidth="1"/>
  </cols>
  <sheetData>
    <row r="2" spans="2:8" x14ac:dyDescent="0.25">
      <c r="B2" s="3" t="s">
        <v>6</v>
      </c>
      <c r="C2" s="1"/>
      <c r="D2" s="3" t="s">
        <v>8</v>
      </c>
      <c r="E2" s="1"/>
      <c r="F2" s="3" t="s">
        <v>11</v>
      </c>
      <c r="G2" s="1"/>
      <c r="H2" s="3" t="s">
        <v>15</v>
      </c>
    </row>
    <row r="3" spans="2:8" x14ac:dyDescent="0.25">
      <c r="B3" s="4"/>
      <c r="D3" s="4"/>
      <c r="F3" s="4"/>
      <c r="H3" s="4"/>
    </row>
    <row r="4" spans="2:8" x14ac:dyDescent="0.25">
      <c r="B4" s="5" t="s">
        <v>3</v>
      </c>
      <c r="D4" s="5" t="s">
        <v>9</v>
      </c>
      <c r="F4" s="7" t="s">
        <v>14</v>
      </c>
      <c r="H4" s="5" t="s">
        <v>16</v>
      </c>
    </row>
    <row r="5" spans="2:8" x14ac:dyDescent="0.25">
      <c r="B5" s="5" t="s">
        <v>7</v>
      </c>
      <c r="D5" s="5" t="s">
        <v>10</v>
      </c>
      <c r="F5" s="8" t="s">
        <v>12</v>
      </c>
      <c r="H5" s="5" t="s">
        <v>17</v>
      </c>
    </row>
    <row r="6" spans="2:8" x14ac:dyDescent="0.25">
      <c r="B6" s="5"/>
      <c r="D6" s="5" t="s">
        <v>20</v>
      </c>
      <c r="F6" s="9" t="s">
        <v>13</v>
      </c>
      <c r="H6" s="5" t="s">
        <v>18</v>
      </c>
    </row>
    <row r="7" spans="2:8" x14ac:dyDescent="0.25">
      <c r="B7" s="5"/>
      <c r="D7" s="5"/>
      <c r="F7" s="5"/>
      <c r="H7" s="5" t="s">
        <v>28</v>
      </c>
    </row>
    <row r="8" spans="2:8" x14ac:dyDescent="0.25">
      <c r="B8" s="5"/>
      <c r="D8" s="5"/>
      <c r="F8" s="5"/>
      <c r="H8" s="5"/>
    </row>
    <row r="9" spans="2:8" x14ac:dyDescent="0.25">
      <c r="B9" s="5"/>
      <c r="D9" s="5"/>
      <c r="F9" s="5"/>
      <c r="H9" s="5"/>
    </row>
    <row r="10" spans="2:8" x14ac:dyDescent="0.25">
      <c r="B10" s="6"/>
      <c r="D10" s="6"/>
      <c r="F10" s="6"/>
      <c r="H10" s="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1905650A94C8488F404D5B334193A8" ma:contentTypeVersion="13" ma:contentTypeDescription="Create a new document." ma:contentTypeScope="" ma:versionID="3d29c4b41a17a49ba8beb380326b9ca0">
  <xsd:schema xmlns:xsd="http://www.w3.org/2001/XMLSchema" xmlns:xs="http://www.w3.org/2001/XMLSchema" xmlns:p="http://schemas.microsoft.com/office/2006/metadata/properties" xmlns:ns2="574b288a-56a5-47c5-b485-7d42df286d7f" xmlns:ns3="4eb914f7-a9d8-46bd-aaca-118fffa001e3" targetNamespace="http://schemas.microsoft.com/office/2006/metadata/properties" ma:root="true" ma:fieldsID="e985c3f8544e594e2a8885d3dc8f8801" ns2:_="" ns3:_="">
    <xsd:import namespace="574b288a-56a5-47c5-b485-7d42df286d7f"/>
    <xsd:import namespace="4eb914f7-a9d8-46bd-aaca-118fffa00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b288a-56a5-47c5-b485-7d42df286d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b914f7-a9d8-46bd-aaca-118fffa001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AA67BC-EFCD-49FD-9596-D6CF1C1E0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4b288a-56a5-47c5-b485-7d42df286d7f"/>
    <ds:schemaRef ds:uri="4eb914f7-a9d8-46bd-aaca-118fffa00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3502C3-3133-42B3-95D7-3F552750AB31}">
  <ds:schemaRefs>
    <ds:schemaRef ds:uri="http://schemas.microsoft.com/sharepoint/v3/contenttype/forms"/>
  </ds:schemaRefs>
</ds:datastoreItem>
</file>

<file path=customXml/itemProps3.xml><?xml version="1.0" encoding="utf-8"?>
<ds:datastoreItem xmlns:ds="http://schemas.openxmlformats.org/officeDocument/2006/customXml" ds:itemID="{A3493B65-CB99-4E78-81DD-B54B6960B208}">
  <ds:schemaRefs>
    <ds:schemaRef ds:uri="http://schemas.microsoft.com/office/2006/metadata/properties"/>
    <ds:schemaRef ds:uri="4eb914f7-a9d8-46bd-aaca-118fffa001e3"/>
    <ds:schemaRef ds:uri="http://schemas.openxmlformats.org/package/2006/metadata/core-properties"/>
    <ds:schemaRef ds:uri="http://purl.org/dc/elements/1.1/"/>
    <ds:schemaRef ds:uri="574b288a-56a5-47c5-b485-7d42df286d7f"/>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Main Informaton</vt:lpstr>
      <vt:lpstr>BUILDING 19737 (1st Floor)</vt:lpstr>
      <vt:lpstr>BUILDING 19737 (2nd Floor)</vt:lpstr>
      <vt:lpstr>BUILDING 19737 (3rd Floor)</vt:lpstr>
      <vt:lpstr>BUILDING 19735 (2nd Floor)</vt:lpstr>
      <vt:lpstr>PROJECTED GAINS (30-120)</vt:lpstr>
      <vt:lpstr>PROJECTED LOSSES (30-120)</vt:lpstr>
      <vt:lpstr>Drop Down</vt:lpstr>
      <vt:lpstr>'BUILDING 19735 (2nd Floor)'!Print_Area</vt:lpstr>
      <vt:lpstr>'BUILDING 19737 (1st Floor)'!Print_Area</vt:lpstr>
      <vt:lpstr>'BUILDING 19737 (2nd Floor)'!Print_Area</vt:lpstr>
      <vt:lpstr>'BUILDING 19737 (3rd Floor)'!Print_Area</vt:lpstr>
      <vt:lpstr>'Main Informaton'!Print_Area</vt:lpstr>
      <vt:lpstr>'PROJECTED GAINS (30-120)'!Print_Area</vt:lpstr>
      <vt:lpstr>'PROJECTED LOSSES (30-120)'!Print_Area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Printed>2020-02-10T22:14:11Z</cp:lastPrinted>
  <dcterms:created xsi:type="dcterms:W3CDTF">2019-04-23T14:28:08Z</dcterms:created>
  <dcterms:modified xsi:type="dcterms:W3CDTF">2021-11-17T11:11:28Z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0x0101006C1905650A94C8488F404D5B334193A8</vt:lpwstr>
  </property>
</Properties>
</file>