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cohortxiiicom.sharepoint.com/sites/CohortXIIISharedDrive/Shared Documents/Website/Sustainment/"/>
    </mc:Choice>
  </mc:AlternateContent>
  <xr:revisionPtr revIDLastSave="6" documentId="11_4C610CF0E351A5B4347C366CD42670D8A08FA939" xr6:coauthVersionLast="47" xr6:coauthVersionMax="47" xr10:uidLastSave="{F0AD82DC-B404-4175-90F6-CE17BDF8F089}"/>
  <bookViews>
    <workbookView xWindow="-120" yWindow="-120" windowWidth="20730" windowHeight="11160" tabRatio="763" activeTab="7" xr2:uid="{00000000-000D-0000-FFFF-FFFF00000000}"/>
  </bookViews>
  <sheets>
    <sheet name="Instructions" sheetId="11" r:id="rId1"/>
    <sheet name="WheeledVehicles" sheetId="1" r:id="rId2"/>
    <sheet name="TrackedVehicles" sheetId="2" r:id="rId3"/>
    <sheet name="Aviation" sheetId="9" r:id="rId4"/>
    <sheet name="Generators_Power_Supplies" sheetId="10" r:id="rId5"/>
    <sheet name="Construction_Engineer" sheetId="12" r:id="rId6"/>
    <sheet name="Material_Handling" sheetId="15" r:id="rId7"/>
    <sheet name="Watercraft" sheetId="17" r:id="rId8"/>
    <sheet name="Testing Page" sheetId="14" state="hidden" r:id="rId9"/>
  </sheets>
  <externalReferences>
    <externalReference r:id="rId10"/>
    <externalReference r:id="rId11"/>
    <externalReference r:id="rId12"/>
    <externalReference r:id="rId13"/>
  </externalReferences>
  <definedNames>
    <definedName name="_xlnm._FilterDatabase" localSheetId="4" hidden="1">Generators_Power_Supplies!$B$5:$B$166</definedName>
    <definedName name="_xlnm._FilterDatabase" localSheetId="2" hidden="1">TrackedVehicles!$B$5:$B$7</definedName>
    <definedName name="_xlnm._FilterDatabase" localSheetId="1" hidden="1">WheeledVehicles!$A$1:$AN$183</definedName>
    <definedName name="Condition_Acc_Scaling">'[1]Control Sheet'!$J$19</definedName>
    <definedName name="Condition_distance">'[1]Control Sheet'!$J$11</definedName>
    <definedName name="Condition_engine">'[1]Control Sheet'!$J$9</definedName>
    <definedName name="Condition_fuel">'[1]Control Sheet'!$J$8</definedName>
    <definedName name="Condition_Hybrid_Batcap">'[1]Control Sheet'!$J$17</definedName>
    <definedName name="Condition_Mech_Batcap">'[1]Control Sheet'!$J$18</definedName>
    <definedName name="Condition_name">'[1]Control Sheet'!$J$5</definedName>
    <definedName name="Condition_RCI">'[1]Control Sheet'!$J$14</definedName>
    <definedName name="Condition_slope">'[1]Control Sheet'!$J$12</definedName>
    <definedName name="Condition_SMR_Coef">'[1]Control Sheet'!$J$15</definedName>
    <definedName name="Condition_soil">'[1]Control Sheet'!$J$13</definedName>
    <definedName name="Condition_speed">'[1]Control Sheet'!$J$10</definedName>
    <definedName name="Condition_Surface">'[1]Control Sheet'!$J$6</definedName>
    <definedName name="Condition_time">'[1]Control Sheet'!$J$7</definedName>
    <definedName name="Duty_Cycle_Matrix">'[1]duty cycle'!$B$4:$Q$6</definedName>
    <definedName name="dutyr">'[1]Control Sheet'!$M$1</definedName>
    <definedName name="dutyref">'[1]duty cycle'!$A$3</definedName>
    <definedName name="Fuel_Cost_Per_Gal">'[2]UE Footprint - Data'!$E$52</definedName>
    <definedName name="Fuel_Output_Hybrid_BurnRate">'[1]Control Sheet'!$N$6</definedName>
    <definedName name="Fuel_Output_Mech_BurnRate">'[1]Control Sheet'!$O$6</definedName>
    <definedName name="Hybrid_Bat_Charge_Eff">'[1]Control Sheet'!$F$9</definedName>
    <definedName name="Hybrid_Bat_Discharge_Eff">'[1]Control Sheet'!$F$10</definedName>
    <definedName name="Hybrid_Gear_FD_eff">'[1]Control Sheet'!$F$8</definedName>
    <definedName name="Hybrid_Gen_eff">'[1]Control Sheet'!$F$6</definedName>
    <definedName name="Hybrid_Inv_eff">'[1]Control Sheet'!$F$5</definedName>
    <definedName name="Hybrid_Max_BatCap">'[1]Control Sheet'!$F$12</definedName>
    <definedName name="Hybrid_Max_Batcur">'[1]Control Sheet'!$F$13</definedName>
    <definedName name="Hybrid_MaxBat_Power_eff">'[1]Control Sheet'!$F$15</definedName>
    <definedName name="Hybrid_Motor_Cont_eff">'[1]Control Sheet'!$F$7</definedName>
    <definedName name="Hybrid_Voltage">'[1]Control Sheet'!$F$14</definedName>
    <definedName name="Input_Condition_Acc_Scaling">'[1]duty cycle'!$P$4:$P$6</definedName>
    <definedName name="Input_Condition_engine">'[1]duty cycle'!$F$4:$F$6</definedName>
    <definedName name="Input_Condition_fuel">'[1]duty cycle'!$E$4:$E$6</definedName>
    <definedName name="Input_Condition_Hybrid_Batcap">'[1]duty cycle'!$N$4:$N$6</definedName>
    <definedName name="Input_Condition_Mech_Batcap">'[1]duty cycle'!$O$4:$O$6</definedName>
    <definedName name="Input_Condition_name">'[1]duty cycle'!$B$4:$B$6</definedName>
    <definedName name="Input_Condition_RCI">'[1]duty cycle'!$K$4:$K$6</definedName>
    <definedName name="Input_Condition_slope">'[1]duty cycle'!$I$4:$I$6</definedName>
    <definedName name="Input_Condition_soil">'[1]duty cycle'!$J$4:$J$6</definedName>
    <definedName name="Input_Condition_speed">'[1]duty cycle'!$G$4:$G$6</definedName>
    <definedName name="Input_Condition_Surface">'[1]duty cycle'!$C$4:$C$6</definedName>
    <definedName name="Input_Condition_time">'[1]duty cycle'!$D$4:$D$6</definedName>
    <definedName name="Input_Hybrid_Bat_Charge_Eff">[1]Vehicles!$S$5:$S$980</definedName>
    <definedName name="Input_Hybrid_Bat_Discharge_Eff">[1]Vehicles!$T$5:$T$980</definedName>
    <definedName name="Input_Hybrid_Gear_FD_eff">[1]Vehicles!$R$5:$R$980</definedName>
    <definedName name="Input_Hybrid_Gen_eff">[1]Vehicles!$P$5:$P$980</definedName>
    <definedName name="Input_Hybrid_Inv_eff">[1]Vehicles!$O$5:$O$980</definedName>
    <definedName name="Input_Hybrid_Max_BatCap">[1]Vehicles!$V$5:$V$980</definedName>
    <definedName name="Input_Hybrid_Max_Batcur">[1]Vehicles!$W$5:$W$980</definedName>
    <definedName name="Input_Hybrid_Voltage">[1]Vehicles!$X$5:$X$980</definedName>
    <definedName name="Input_Mech_Alt_Eff">[1]Vehicles!$AC$5:$AC$980</definedName>
    <definedName name="Input_Mech_Bat_Charge_Eff">[1]Vehicles!$AA$5:$AA$980</definedName>
    <definedName name="Input_Mech_Bat_Discharge_Eff">[1]Vehicles!$AB$5:$AB$980</definedName>
    <definedName name="Input_Mech_Driveline_eff">[1]Vehicles!$Z$5:$Z$980</definedName>
    <definedName name="Input_Mech_Max_BatCap">[1]Vehicles!$AD$5:$AD$980</definedName>
    <definedName name="Input_Mech_Max_BatCurr">[1]Vehicles!$AE$5:$AE$980</definedName>
    <definedName name="Input_Mech_SFC_Curve">[1]Vehicles!$Y$5:$Y$980</definedName>
    <definedName name="Input_Mech_Voltage">[1]Vehicles!$AF$5:$AF$980</definedName>
    <definedName name="Input_Veh_ACC_mobility">[1]Vehicles!$AH$5:$AH$980</definedName>
    <definedName name="Input_Veh_ACC_nonmob">[1]Vehicles!$AI$5:$AI$980</definedName>
    <definedName name="Input_Veh_Coef_Drag">[1]Vehicles!$I$5:$I$980</definedName>
    <definedName name="Input_Veh_Description">[1]Vehicles!$C$5:$C$980</definedName>
    <definedName name="Input_Veh_Driveline">[1]Vehicles!$AJ$5:$AJ$980</definedName>
    <definedName name="Input_Veh_Duty_Cycle">[1]Vehicles!$AG$5:$AG$980</definedName>
    <definedName name="Input_Veh_Engine_MaxPower">[1]Vehicles!$K$5:$K$980</definedName>
    <definedName name="Input_Veh_Engine_Type">[1]Vehicles!$J$5:$J$980</definedName>
    <definedName name="Input_Veh_Frontal_Area">[1]Vehicles!$G$5:$G$980</definedName>
    <definedName name="Input_Veh_Fuel_Idle_NoAcc">[1]Vehicles!$M$5:$M$980</definedName>
    <definedName name="Input_Veh_Fuel_MaxCapacity">[1]Vehicles!$L$5:$L$980</definedName>
    <definedName name="Input_Veh_Fuel_Type">[1]Vehicles!$N$5:$N$980</definedName>
    <definedName name="Input_Veh_Highwary_Pres">[1]Vehicles!$F$5:$F$980</definedName>
    <definedName name="Input_Veh_Platform">[1]Vehicles!$B$5:$B$980</definedName>
    <definedName name="Input_Veh_ReduceRoadRR">[1]Vehicles!$AK$5:$AK$980</definedName>
    <definedName name="Input_Veh_Track_or_Wheel">[1]Vehicles!$D$5:$D$980</definedName>
    <definedName name="Input_Veh_VCI_1">[1]Vehicles!$H$5:$H$980</definedName>
    <definedName name="Input_Veh_Weight__lbs">[1]Vehicles!$E$5:$E$980</definedName>
    <definedName name="Mech_Alt_Eff">'[1]Control Sheet'!$F$25</definedName>
    <definedName name="Mech_Bat_Charge_Eff">'[1]Control Sheet'!$F$23</definedName>
    <definedName name="Mech_Bat_Discharge_Eff">'[1]Control Sheet'!$F$24</definedName>
    <definedName name="Mech_Driveline_eff">'[1]Control Sheet'!$F$22</definedName>
    <definedName name="Mech_Driveline_eff_test">'[1]Control Sheet'!$F$20</definedName>
    <definedName name="Mech_Engine_Power">'[1]Control Sheet'!$F$18</definedName>
    <definedName name="Mech_Idle_Test">'[1]Control Sheet'!$F$21</definedName>
    <definedName name="Mech_Max_BatCap">'[1]Control Sheet'!$F$26</definedName>
    <definedName name="Mech_Max_BatCurr">'[1]Control Sheet'!$F$27</definedName>
    <definedName name="Mech_Max_BatPower">'[1]Control Sheet'!$F$29</definedName>
    <definedName name="Mech_SFC_Curve">'[1]Control Sheet'!$H$17</definedName>
    <definedName name="Mech_Voltage">'[1]Control Sheet'!$F$28</definedName>
    <definedName name="Mech_Wheel_Power">'[1]Control Sheet'!$F$19</definedName>
    <definedName name="MPA_04_to_05">'[2]Army Inflation Indices'!$C$15</definedName>
    <definedName name="MPA_06_to_05">'[2]Army Inflation Indices'!$C$10</definedName>
    <definedName name="OMA_04_to_05">'[2]Army Inflation Indices'!$C$16</definedName>
    <definedName name="OMA_06_to_05">'[2]Army Inflation Indices'!$C$11</definedName>
    <definedName name="OPA_04_to_05">'[2]Army Inflation Indices'!$C$17</definedName>
    <definedName name="OPA_06_to_05">'[2]Army Inflation Indices'!$C$12</definedName>
    <definedName name="Output_Hybrid_Bat_Charge_Eff">'[1]Vehicle Output'!$D$13</definedName>
    <definedName name="Output_Hybrid_Bat_Discharge_Eff">'[1]Vehicle Output'!$D$14</definedName>
    <definedName name="Output_Hybrid_Gear_FD_eff">'[1]Vehicle Output'!$D$12</definedName>
    <definedName name="Output_Hybrid_Gen_eff">'[1]Vehicle Output'!$D$10</definedName>
    <definedName name="Output_Hybrid_Inv_eff">'[1]Vehicle Output'!$D$9</definedName>
    <definedName name="Output_Hybrid_Max_BatCap">'[1]Vehicle Output'!$D$16</definedName>
    <definedName name="Output_Hybrid_Max_Batcur">'[1]Vehicle Output'!$D$17</definedName>
    <definedName name="Output_Hybrid_Voltage">'[1]Vehicle Output'!$D$18</definedName>
    <definedName name="Output_Mech_Alt_Eff">'[1]Vehicle Output'!$D$29</definedName>
    <definedName name="Output_Mech_Bat_Charge_Eff">'[1]Vehicle Output'!$D$27</definedName>
    <definedName name="Output_Mech_Bat_Discharge_Eff">'[1]Vehicle Output'!$D$28</definedName>
    <definedName name="Output_Mech_Driveline_eff">'[1]Vehicle Output'!$D$26</definedName>
    <definedName name="Output_Mech_Max_BatCap">'[1]Vehicle Output'!$D$30</definedName>
    <definedName name="Output_Mech_Max_BatCurr">'[1]Vehicle Output'!$D$31</definedName>
    <definedName name="Output_Mech_SFC_Curve">'[1]Vehicle Output'!$D$21</definedName>
    <definedName name="Output_Mech_Voltage">'[1]Vehicle Output'!$D$32</definedName>
    <definedName name="Output_setting">'[1]Control Sheet'!$J$26</definedName>
    <definedName name="Output_Veh_ACC_mobility">'[1]Vehicle Output'!$B$23</definedName>
    <definedName name="Output_Veh_ACC_nonmob">'[1]Vehicle Output'!$B$24</definedName>
    <definedName name="Output_Veh_Coef_Drag">'[1]Vehicle Output'!$B$15</definedName>
    <definedName name="Output_Veh_Description">'[1]Vehicle Output'!$B$9</definedName>
    <definedName name="Output_Veh_Driveline">'[1]Vehicle Output'!$B$25</definedName>
    <definedName name="Output_Veh_Duty_Cycle">'[3]Vehicle Output'!$B$26</definedName>
    <definedName name="Output_Veh_Engine_MaxPower">'[1]Vehicle Output'!$B$17</definedName>
    <definedName name="Output_Veh_Engine_Type">'[1]Vehicle Output'!$B$16</definedName>
    <definedName name="Output_Veh_Frontal_Area">'[1]Vehicle Output'!$B$13</definedName>
    <definedName name="Output_Veh_Fuel_Idle_NoAcc">'[1]Vehicle Output'!$B$19</definedName>
    <definedName name="Output_Veh_Fuel_MaxCapacity">'[1]Vehicle Output'!$B$18</definedName>
    <definedName name="Output_Veh_Fuel_Type">'[1]Vehicle Output'!$B$20</definedName>
    <definedName name="Output_Veh_Highwary_Pres">'[1]Vehicle Output'!$B$12</definedName>
    <definedName name="Output_Veh_Platform">'[1]Vehicle Output'!$B$8</definedName>
    <definedName name="Output_Veh_ReduceRoadRR">'[1]Vehicle Output'!$B$27</definedName>
    <definedName name="Output_Veh_Track_or_Wheel">'[1]Vehicle Output'!$B$10</definedName>
    <definedName name="Output_Veh_VCI_1">'[1]Vehicle Output'!$B$14</definedName>
    <definedName name="Output_Veh_Weight__lbs">'[1]Vehicle Output'!$B$11</definedName>
    <definedName name="Veh_ACC_mobility">'[1]Control Sheet'!$J$16</definedName>
    <definedName name="Veh_ACC_nonmob">'[1]Control Sheet'!$J$28</definedName>
    <definedName name="Veh_Coef_Drag">'[1]Control Sheet'!$B$12</definedName>
    <definedName name="Veh_Description">'[1]Control Sheet'!$B$6</definedName>
    <definedName name="Veh_Driveline">'[1]Control Sheet'!$J$20</definedName>
    <definedName name="Veh_Duty_Cycle">'[1]Control Sheet'!$J$27</definedName>
    <definedName name="Veh_Engine_MaxPower">'[1]Control Sheet'!$B$14</definedName>
    <definedName name="Veh_Engine_Type">'[1]Control Sheet'!$B$13</definedName>
    <definedName name="Veh_Frontal_Area">'[1]Control Sheet'!$B$10</definedName>
    <definedName name="Veh_Fuel_Density">'[1]Control Sheet'!$B$18</definedName>
    <definedName name="Veh_Fuel_Idle_NoAcc">'[1]Control Sheet'!$B$16</definedName>
    <definedName name="Veh_Fuel_MaxCapacity">'[1]Control Sheet'!$B$15</definedName>
    <definedName name="Veh_Fuel_Type">'[1]Control Sheet'!$B$17</definedName>
    <definedName name="Veh_Heating_Value">'[1]Control Sheet'!$B$19</definedName>
    <definedName name="Veh_Highwary_Pres">'[1]Control Sheet'!$B$9</definedName>
    <definedName name="Veh_Platform">'[1]Control Sheet'!$B$5</definedName>
    <definedName name="Veh_ReduceRoadRR">'[1]Control Sheet'!$B$20</definedName>
    <definedName name="Veh_Track_or_Wheel">'[1]Control Sheet'!$B$7</definedName>
    <definedName name="Veh_VCI_1">'[1]Control Sheet'!$B$11</definedName>
    <definedName name="Veh_Weight__lbs">'[1]Control Sheet'!$B$8</definedName>
    <definedName name="VehicleRunMatrix">[1]Vehicles!$A$5:$AK$977</definedName>
    <definedName name="vehr">'[1]Control Sheet'!$N$1</definedName>
    <definedName name="Vehref">[1]Vehicles!$A$4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7" l="1"/>
  <c r="R11" i="17"/>
  <c r="R12" i="17"/>
  <c r="R13" i="17"/>
  <c r="R14" i="17"/>
  <c r="R15" i="17"/>
  <c r="R16" i="17"/>
  <c r="R17" i="17"/>
  <c r="R18" i="17"/>
  <c r="R19" i="17"/>
  <c r="R20" i="17"/>
  <c r="R21" i="17"/>
  <c r="R22" i="17"/>
  <c r="R23" i="17"/>
  <c r="R24" i="17"/>
  <c r="R25" i="17"/>
  <c r="R26" i="17"/>
  <c r="R27" i="17"/>
  <c r="R28" i="17"/>
  <c r="R9" i="17"/>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9" i="15"/>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9" i="12"/>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9" i="9"/>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9" i="2"/>
  <c r="V165"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9" i="1"/>
  <c r="P9" i="17" l="1"/>
  <c r="T22" i="14" l="1"/>
  <c r="P28" i="17" l="1"/>
  <c r="Q28" i="17" s="1"/>
  <c r="O28" i="17"/>
  <c r="N28" i="17"/>
  <c r="M28" i="17"/>
  <c r="P27" i="17"/>
  <c r="O27" i="17"/>
  <c r="N27" i="17"/>
  <c r="M27" i="17"/>
  <c r="P26" i="17"/>
  <c r="Q26" i="17" s="1"/>
  <c r="O26" i="17"/>
  <c r="N26" i="17"/>
  <c r="M26" i="17"/>
  <c r="P25" i="17"/>
  <c r="Q25" i="17" s="1"/>
  <c r="O25" i="17"/>
  <c r="N25" i="17"/>
  <c r="M25" i="17"/>
  <c r="P24" i="17"/>
  <c r="O24" i="17"/>
  <c r="N24" i="17"/>
  <c r="M24" i="17"/>
  <c r="P23" i="17"/>
  <c r="O23" i="17"/>
  <c r="N23" i="17"/>
  <c r="M23" i="17"/>
  <c r="P22" i="17"/>
  <c r="Q22" i="17" s="1"/>
  <c r="O22" i="17"/>
  <c r="N22" i="17"/>
  <c r="M22" i="17"/>
  <c r="P21" i="17"/>
  <c r="Q21" i="17" s="1"/>
  <c r="O21" i="17"/>
  <c r="N21" i="17"/>
  <c r="M21" i="17"/>
  <c r="P20" i="17"/>
  <c r="Q20" i="17" s="1"/>
  <c r="O20" i="17"/>
  <c r="N20" i="17"/>
  <c r="M20" i="17"/>
  <c r="P19" i="17"/>
  <c r="O19" i="17"/>
  <c r="N19" i="17"/>
  <c r="M19" i="17"/>
  <c r="P18" i="17"/>
  <c r="Q18" i="17" s="1"/>
  <c r="O18" i="17"/>
  <c r="N18" i="17"/>
  <c r="M18" i="17"/>
  <c r="P17" i="17"/>
  <c r="Q17" i="17" s="1"/>
  <c r="O17" i="17"/>
  <c r="N17" i="17"/>
  <c r="M17" i="17"/>
  <c r="P16" i="17"/>
  <c r="O16" i="17"/>
  <c r="N16" i="17"/>
  <c r="M16" i="17"/>
  <c r="P15" i="17"/>
  <c r="O15" i="17"/>
  <c r="N15" i="17"/>
  <c r="M15" i="17"/>
  <c r="P14" i="17"/>
  <c r="Q14" i="17" s="1"/>
  <c r="O14" i="17"/>
  <c r="N14" i="17"/>
  <c r="M14" i="17"/>
  <c r="P13" i="17"/>
  <c r="Q13" i="17" s="1"/>
  <c r="O13" i="17"/>
  <c r="N13" i="17"/>
  <c r="M13" i="17"/>
  <c r="P12" i="17"/>
  <c r="Q12" i="17" s="1"/>
  <c r="O12" i="17"/>
  <c r="N12" i="17"/>
  <c r="M12" i="17"/>
  <c r="P11" i="17"/>
  <c r="O11" i="17"/>
  <c r="N11" i="17"/>
  <c r="M11" i="17"/>
  <c r="P10" i="17"/>
  <c r="Q10" i="17" s="1"/>
  <c r="O10" i="17"/>
  <c r="N10" i="17"/>
  <c r="M10" i="17"/>
  <c r="Q9" i="17"/>
  <c r="O9" i="17"/>
  <c r="N9" i="17"/>
  <c r="M9" i="17"/>
  <c r="S11" i="17" l="1"/>
  <c r="S13" i="17"/>
  <c r="S25" i="17"/>
  <c r="S27" i="17"/>
  <c r="S10" i="17"/>
  <c r="S22" i="17"/>
  <c r="S26" i="17"/>
  <c r="S24" i="17"/>
  <c r="S14" i="17"/>
  <c r="S16" i="17"/>
  <c r="S19" i="17"/>
  <c r="Q24" i="17"/>
  <c r="Q16" i="17"/>
  <c r="S18" i="17"/>
  <c r="S12" i="17"/>
  <c r="S20" i="17"/>
  <c r="S28" i="17"/>
  <c r="S15" i="17"/>
  <c r="S23" i="17"/>
  <c r="Q11" i="17"/>
  <c r="Q15" i="17"/>
  <c r="S17" i="17"/>
  <c r="Q19" i="17"/>
  <c r="S21" i="17"/>
  <c r="Q23" i="17"/>
  <c r="Q27" i="17"/>
  <c r="S9" i="17"/>
  <c r="L34" i="15" l="1"/>
  <c r="M34" i="15" s="1"/>
  <c r="K34" i="15"/>
  <c r="J34" i="15"/>
  <c r="I34" i="15"/>
  <c r="L33" i="15"/>
  <c r="M33" i="15" s="1"/>
  <c r="K33" i="15"/>
  <c r="J33" i="15"/>
  <c r="I33" i="15"/>
  <c r="L32" i="15"/>
  <c r="K32" i="15"/>
  <c r="J32" i="15"/>
  <c r="I32" i="15"/>
  <c r="L31" i="15"/>
  <c r="K31" i="15"/>
  <c r="J31" i="15"/>
  <c r="I31" i="15"/>
  <c r="L30" i="15"/>
  <c r="M30" i="15" s="1"/>
  <c r="K30" i="15"/>
  <c r="J30" i="15"/>
  <c r="O30" i="15" s="1"/>
  <c r="I30" i="15"/>
  <c r="L29" i="15"/>
  <c r="M29" i="15" s="1"/>
  <c r="K29" i="15"/>
  <c r="J29" i="15"/>
  <c r="O29" i="15" s="1"/>
  <c r="I29" i="15"/>
  <c r="L28" i="15"/>
  <c r="K28" i="15"/>
  <c r="J28" i="15"/>
  <c r="I28" i="15"/>
  <c r="L27" i="15"/>
  <c r="K27" i="15"/>
  <c r="J27" i="15"/>
  <c r="I27" i="15"/>
  <c r="L26" i="15"/>
  <c r="M26" i="15" s="1"/>
  <c r="K26" i="15"/>
  <c r="J26" i="15"/>
  <c r="I26" i="15"/>
  <c r="L25" i="15"/>
  <c r="M25" i="15" s="1"/>
  <c r="K25" i="15"/>
  <c r="J25" i="15"/>
  <c r="I25" i="15"/>
  <c r="L24" i="15"/>
  <c r="K24" i="15"/>
  <c r="J24" i="15"/>
  <c r="I24" i="15"/>
  <c r="L23" i="15"/>
  <c r="K23" i="15"/>
  <c r="J23" i="15"/>
  <c r="I23" i="15"/>
  <c r="L22" i="15"/>
  <c r="M22" i="15" s="1"/>
  <c r="K22" i="15"/>
  <c r="J22" i="15"/>
  <c r="I22" i="15"/>
  <c r="L21" i="15"/>
  <c r="M21" i="15" s="1"/>
  <c r="K21" i="15"/>
  <c r="J21" i="15"/>
  <c r="I21" i="15"/>
  <c r="L20" i="15"/>
  <c r="M20" i="15" s="1"/>
  <c r="K20" i="15"/>
  <c r="J20" i="15"/>
  <c r="I20" i="15"/>
  <c r="L19" i="15"/>
  <c r="K19" i="15"/>
  <c r="J19" i="15"/>
  <c r="I19" i="15"/>
  <c r="L18" i="15"/>
  <c r="M18" i="15" s="1"/>
  <c r="K18" i="15"/>
  <c r="J18" i="15"/>
  <c r="I18" i="15"/>
  <c r="L17" i="15"/>
  <c r="M17" i="15" s="1"/>
  <c r="K17" i="15"/>
  <c r="J17" i="15"/>
  <c r="I17" i="15"/>
  <c r="L16" i="15"/>
  <c r="O16" i="15" s="1"/>
  <c r="K16" i="15"/>
  <c r="J16" i="15"/>
  <c r="I16" i="15"/>
  <c r="L15" i="15"/>
  <c r="O15" i="15" s="1"/>
  <c r="K15" i="15"/>
  <c r="J15" i="15"/>
  <c r="I15" i="15"/>
  <c r="O14" i="15"/>
  <c r="L14" i="15"/>
  <c r="M14" i="15" s="1"/>
  <c r="K14" i="15"/>
  <c r="J14" i="15"/>
  <c r="I14" i="15"/>
  <c r="L13" i="15"/>
  <c r="M13" i="15" s="1"/>
  <c r="K13" i="15"/>
  <c r="J13" i="15"/>
  <c r="O13" i="15" s="1"/>
  <c r="I13" i="15"/>
  <c r="L12" i="15"/>
  <c r="K12" i="15"/>
  <c r="J12" i="15"/>
  <c r="I12" i="15"/>
  <c r="L11" i="15"/>
  <c r="K11" i="15"/>
  <c r="J11" i="15"/>
  <c r="I11" i="15"/>
  <c r="L10" i="15"/>
  <c r="M10" i="15" s="1"/>
  <c r="K10" i="15"/>
  <c r="J10" i="15"/>
  <c r="I10" i="15"/>
  <c r="L9" i="15"/>
  <c r="K9" i="15"/>
  <c r="J9" i="15"/>
  <c r="I9" i="15"/>
  <c r="O27" i="15" l="1"/>
  <c r="O28" i="15"/>
  <c r="O11" i="15"/>
  <c r="O12" i="15"/>
  <c r="O25" i="15"/>
  <c r="O31" i="15"/>
  <c r="O32" i="15"/>
  <c r="O26" i="15"/>
  <c r="M9" i="15"/>
  <c r="T21" i="14"/>
  <c r="U21" i="14" s="1"/>
  <c r="V21" i="14" s="1"/>
  <c r="O10" i="15"/>
  <c r="M16" i="15"/>
  <c r="M32" i="15"/>
  <c r="M12" i="15"/>
  <c r="O21" i="15"/>
  <c r="O22" i="15"/>
  <c r="O23" i="15"/>
  <c r="O24" i="15"/>
  <c r="M28" i="15"/>
  <c r="O17" i="15"/>
  <c r="O18" i="15"/>
  <c r="O19" i="15"/>
  <c r="O20" i="15"/>
  <c r="M24" i="15"/>
  <c r="O33" i="15"/>
  <c r="O34" i="15"/>
  <c r="U22" i="14"/>
  <c r="V22" i="14" s="1"/>
  <c r="O9" i="15"/>
  <c r="M19" i="15"/>
  <c r="M23" i="15"/>
  <c r="M27" i="15"/>
  <c r="M31" i="15"/>
  <c r="M11" i="15"/>
  <c r="M15" i="15"/>
  <c r="L11" i="12" l="1"/>
  <c r="L12" i="12"/>
  <c r="M12" i="12" s="1"/>
  <c r="L13" i="12"/>
  <c r="M13" i="12" s="1"/>
  <c r="L14" i="12"/>
  <c r="M14" i="12" s="1"/>
  <c r="L15" i="12"/>
  <c r="L16" i="12"/>
  <c r="M16" i="12" s="1"/>
  <c r="L17" i="12"/>
  <c r="M17" i="12" s="1"/>
  <c r="L18" i="12"/>
  <c r="M18" i="12" s="1"/>
  <c r="L19" i="12"/>
  <c r="L20" i="12"/>
  <c r="M20" i="12" s="1"/>
  <c r="L21" i="12"/>
  <c r="M21" i="12" s="1"/>
  <c r="L22" i="12"/>
  <c r="M22" i="12" s="1"/>
  <c r="L23" i="12"/>
  <c r="L24" i="12"/>
  <c r="M24" i="12" s="1"/>
  <c r="L25" i="12"/>
  <c r="L26" i="12"/>
  <c r="M26" i="12" s="1"/>
  <c r="L27" i="12"/>
  <c r="L28" i="12"/>
  <c r="M28" i="12" s="1"/>
  <c r="L29" i="12"/>
  <c r="M29" i="12" s="1"/>
  <c r="L30" i="12"/>
  <c r="M30" i="12" s="1"/>
  <c r="L31" i="12"/>
  <c r="L32" i="12"/>
  <c r="M32" i="12" s="1"/>
  <c r="L33" i="12"/>
  <c r="M33" i="12" s="1"/>
  <c r="L34" i="12"/>
  <c r="M34" i="12" s="1"/>
  <c r="L35" i="12"/>
  <c r="L36" i="12"/>
  <c r="M36" i="12" s="1"/>
  <c r="L37" i="12"/>
  <c r="M37" i="12" s="1"/>
  <c r="L38" i="12"/>
  <c r="M38" i="12" s="1"/>
  <c r="L39" i="12"/>
  <c r="L40" i="12"/>
  <c r="M40" i="12" s="1"/>
  <c r="L41" i="12"/>
  <c r="M41" i="12" s="1"/>
  <c r="L42" i="12"/>
  <c r="M42" i="12" s="1"/>
  <c r="L43" i="12"/>
  <c r="L44" i="12"/>
  <c r="M44" i="12" s="1"/>
  <c r="L45" i="12"/>
  <c r="M45" i="12" s="1"/>
  <c r="L46" i="12"/>
  <c r="M46" i="12" s="1"/>
  <c r="L47" i="12"/>
  <c r="L48" i="12"/>
  <c r="M48" i="12" s="1"/>
  <c r="L49" i="12"/>
  <c r="M49" i="12" s="1"/>
  <c r="L50" i="12"/>
  <c r="M50" i="12" s="1"/>
  <c r="L51" i="12"/>
  <c r="L52" i="12"/>
  <c r="M52" i="12" s="1"/>
  <c r="L53" i="12"/>
  <c r="M53" i="12" s="1"/>
  <c r="L54" i="12"/>
  <c r="M54" i="12" s="1"/>
  <c r="L55" i="12"/>
  <c r="L56" i="12"/>
  <c r="M56" i="12" s="1"/>
  <c r="L57" i="12"/>
  <c r="M57" i="12" s="1"/>
  <c r="L58" i="12"/>
  <c r="M58" i="12" s="1"/>
  <c r="L59" i="12"/>
  <c r="L60" i="12"/>
  <c r="M60" i="12" s="1"/>
  <c r="L61" i="12"/>
  <c r="M61" i="12" s="1"/>
  <c r="L62" i="12"/>
  <c r="M62" i="12" s="1"/>
  <c r="L63" i="12"/>
  <c r="L64" i="12"/>
  <c r="M64" i="12" s="1"/>
  <c r="L65" i="12"/>
  <c r="M65" i="12" s="1"/>
  <c r="L66" i="12"/>
  <c r="M66" i="12" s="1"/>
  <c r="L67" i="12"/>
  <c r="L68" i="12"/>
  <c r="M68" i="12" s="1"/>
  <c r="L69" i="12"/>
  <c r="M69" i="12" s="1"/>
  <c r="M11" i="12"/>
  <c r="M15" i="12"/>
  <c r="M19" i="12"/>
  <c r="M23" i="12"/>
  <c r="M27" i="12"/>
  <c r="M31" i="12"/>
  <c r="M35" i="12"/>
  <c r="M39" i="12"/>
  <c r="M43" i="12"/>
  <c r="M47" i="12"/>
  <c r="M51" i="12"/>
  <c r="M55" i="12"/>
  <c r="M59" i="12"/>
  <c r="M63" i="12"/>
  <c r="M67" i="12"/>
  <c r="L9" i="12"/>
  <c r="M9" i="12" s="1"/>
  <c r="K9" i="10"/>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9" i="12"/>
  <c r="J10" i="12"/>
  <c r="J11" i="12"/>
  <c r="O11" i="12" s="1"/>
  <c r="J12" i="12"/>
  <c r="J13" i="12"/>
  <c r="J14" i="12"/>
  <c r="J15" i="12"/>
  <c r="O15" i="12" s="1"/>
  <c r="J16" i="12"/>
  <c r="J17" i="12"/>
  <c r="J18" i="12"/>
  <c r="J19" i="12"/>
  <c r="O19" i="12" s="1"/>
  <c r="J20" i="12"/>
  <c r="J21" i="12"/>
  <c r="J22" i="12"/>
  <c r="J23" i="12"/>
  <c r="O23" i="12" s="1"/>
  <c r="J24" i="12"/>
  <c r="J25" i="12"/>
  <c r="J26" i="12"/>
  <c r="J27" i="12"/>
  <c r="O27" i="12" s="1"/>
  <c r="J28" i="12"/>
  <c r="J29" i="12"/>
  <c r="J30" i="12"/>
  <c r="J31" i="12"/>
  <c r="O31" i="12" s="1"/>
  <c r="J32" i="12"/>
  <c r="J33" i="12"/>
  <c r="J34" i="12"/>
  <c r="J35" i="12"/>
  <c r="O35" i="12" s="1"/>
  <c r="J36" i="12"/>
  <c r="J37" i="12"/>
  <c r="J38" i="12"/>
  <c r="J39" i="12"/>
  <c r="O39" i="12" s="1"/>
  <c r="J40" i="12"/>
  <c r="J41" i="12"/>
  <c r="J42" i="12"/>
  <c r="J43" i="12"/>
  <c r="O43" i="12" s="1"/>
  <c r="J44" i="12"/>
  <c r="J45" i="12"/>
  <c r="J46" i="12"/>
  <c r="J47" i="12"/>
  <c r="O47" i="12" s="1"/>
  <c r="J48" i="12"/>
  <c r="J49" i="12"/>
  <c r="J50" i="12"/>
  <c r="J51" i="12"/>
  <c r="O51" i="12" s="1"/>
  <c r="J52" i="12"/>
  <c r="J53" i="12"/>
  <c r="J54" i="12"/>
  <c r="J55" i="12"/>
  <c r="O55" i="12" s="1"/>
  <c r="J56" i="12"/>
  <c r="J57" i="12"/>
  <c r="J58" i="12"/>
  <c r="J59" i="12"/>
  <c r="O59" i="12" s="1"/>
  <c r="J60" i="12"/>
  <c r="J61" i="12"/>
  <c r="J62" i="12"/>
  <c r="J63" i="12"/>
  <c r="O63" i="12" s="1"/>
  <c r="J64" i="12"/>
  <c r="J65" i="12"/>
  <c r="J66" i="12"/>
  <c r="J67" i="12"/>
  <c r="O67" i="12" s="1"/>
  <c r="J68" i="12"/>
  <c r="J69" i="12"/>
  <c r="J9" i="12"/>
  <c r="O9" i="12" l="1"/>
  <c r="O62" i="12"/>
  <c r="O54" i="12"/>
  <c r="O46" i="12"/>
  <c r="O38" i="12"/>
  <c r="M25" i="12"/>
  <c r="T20" i="14"/>
  <c r="U20" i="14" s="1"/>
  <c r="V20" i="14" s="1"/>
  <c r="O37" i="12"/>
  <c r="O66" i="12"/>
  <c r="O58" i="12"/>
  <c r="O50" i="12"/>
  <c r="O42" i="12"/>
  <c r="O30" i="12"/>
  <c r="O22" i="12"/>
  <c r="O14" i="12"/>
  <c r="O69" i="12"/>
  <c r="O65" i="12"/>
  <c r="O57" i="12"/>
  <c r="O49" i="12"/>
  <c r="O41" i="12"/>
  <c r="O33" i="12"/>
  <c r="O29" i="12"/>
  <c r="O25" i="12"/>
  <c r="O21" i="12"/>
  <c r="O17" i="12"/>
  <c r="O13" i="12"/>
  <c r="O68" i="12"/>
  <c r="O64" i="12"/>
  <c r="O60" i="12"/>
  <c r="O56" i="12"/>
  <c r="O52" i="12"/>
  <c r="O48" i="12"/>
  <c r="O44" i="12"/>
  <c r="O40" i="12"/>
  <c r="O36" i="12"/>
  <c r="O32" i="12"/>
  <c r="O28" i="12"/>
  <c r="O24" i="12"/>
  <c r="O20" i="12"/>
  <c r="O16" i="12"/>
  <c r="O12" i="12"/>
  <c r="O34" i="12"/>
  <c r="O61" i="12"/>
  <c r="O26" i="12"/>
  <c r="O45" i="12"/>
  <c r="O53" i="12"/>
  <c r="O18" i="12"/>
  <c r="L10" i="12"/>
  <c r="K10" i="10"/>
  <c r="T19" i="14" s="1"/>
  <c r="U19" i="14" s="1"/>
  <c r="V19" i="14" s="1"/>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O10" i="12" l="1"/>
  <c r="M10" i="12"/>
  <c r="I69" i="12"/>
  <c r="I9" i="12"/>
  <c r="I112" i="10" l="1"/>
  <c r="J112" i="10"/>
  <c r="N112" i="10"/>
  <c r="M50" i="9"/>
  <c r="N50" i="9"/>
  <c r="O50" i="9"/>
  <c r="P50" i="9"/>
  <c r="S50" i="9" s="1"/>
  <c r="L112" i="10" l="1"/>
  <c r="Q50" i="9"/>
  <c r="M57" i="2" l="1"/>
  <c r="M58" i="2"/>
  <c r="M59" i="2"/>
  <c r="M60" i="2"/>
  <c r="M61" i="2"/>
  <c r="M62" i="2"/>
  <c r="M63" i="2"/>
  <c r="M184" i="1"/>
  <c r="M185" i="1"/>
  <c r="M186" i="1"/>
  <c r="M187" i="1"/>
  <c r="M188" i="1"/>
  <c r="M189" i="1"/>
  <c r="M190" i="1"/>
  <c r="N58" i="2"/>
  <c r="O58" i="2"/>
  <c r="P58" i="2"/>
  <c r="T58" i="2"/>
  <c r="N59" i="2"/>
  <c r="O59" i="2"/>
  <c r="P59" i="2"/>
  <c r="Q59" i="2" s="1"/>
  <c r="T59" i="2"/>
  <c r="U59" i="2" s="1"/>
  <c r="N60" i="2"/>
  <c r="O60" i="2"/>
  <c r="P60" i="2"/>
  <c r="T60" i="2"/>
  <c r="U60" i="2"/>
  <c r="N61" i="2"/>
  <c r="O61" i="2"/>
  <c r="P61" i="2"/>
  <c r="Q61" i="2" s="1"/>
  <c r="T61" i="2"/>
  <c r="U61" i="2" s="1"/>
  <c r="N62" i="2"/>
  <c r="O62" i="2"/>
  <c r="P62" i="2"/>
  <c r="T62" i="2"/>
  <c r="N63" i="2"/>
  <c r="O63" i="2"/>
  <c r="P63" i="2"/>
  <c r="Q63" i="2" s="1"/>
  <c r="T63" i="2"/>
  <c r="U63" i="2" s="1"/>
  <c r="N184" i="1"/>
  <c r="O184" i="1"/>
  <c r="P184" i="1"/>
  <c r="Q184" i="1" s="1"/>
  <c r="R184" i="1"/>
  <c r="T184" i="1"/>
  <c r="U184" i="1" s="1"/>
  <c r="N185" i="1"/>
  <c r="O185" i="1"/>
  <c r="P185" i="1"/>
  <c r="Q185" i="1" s="1"/>
  <c r="R185" i="1"/>
  <c r="T185" i="1"/>
  <c r="U185" i="1" s="1"/>
  <c r="N186" i="1"/>
  <c r="O186" i="1"/>
  <c r="P186" i="1"/>
  <c r="S186" i="1" s="1"/>
  <c r="R186" i="1"/>
  <c r="T186" i="1"/>
  <c r="N187" i="1"/>
  <c r="O187" i="1"/>
  <c r="P187" i="1"/>
  <c r="Q187" i="1" s="1"/>
  <c r="R187" i="1"/>
  <c r="T187" i="1"/>
  <c r="U187" i="1" s="1"/>
  <c r="N188" i="1"/>
  <c r="O188" i="1"/>
  <c r="P188" i="1"/>
  <c r="Q188" i="1" s="1"/>
  <c r="R188" i="1"/>
  <c r="T188" i="1"/>
  <c r="U188" i="1" s="1"/>
  <c r="N189" i="1"/>
  <c r="O189" i="1"/>
  <c r="P189" i="1"/>
  <c r="Q189" i="1" s="1"/>
  <c r="R189" i="1"/>
  <c r="T189" i="1"/>
  <c r="U189" i="1" s="1"/>
  <c r="N190" i="1"/>
  <c r="O190" i="1"/>
  <c r="P190" i="1"/>
  <c r="S190" i="1" s="1"/>
  <c r="R190" i="1"/>
  <c r="T190" i="1"/>
  <c r="W190" i="1" s="1"/>
  <c r="W62" i="2" l="1"/>
  <c r="W58" i="2"/>
  <c r="W60" i="2"/>
  <c r="S62" i="2"/>
  <c r="S60" i="2"/>
  <c r="S58" i="2"/>
  <c r="S187" i="1"/>
  <c r="S189" i="1"/>
  <c r="W187" i="1"/>
  <c r="Q190" i="1"/>
  <c r="Q186" i="1"/>
  <c r="W186" i="1"/>
  <c r="U58" i="2"/>
  <c r="W59" i="2"/>
  <c r="U62" i="2"/>
  <c r="S63" i="2"/>
  <c r="S61" i="2"/>
  <c r="S59" i="2"/>
  <c r="W63" i="2"/>
  <c r="Q62" i="2"/>
  <c r="W61" i="2"/>
  <c r="Q60" i="2"/>
  <c r="Q58" i="2"/>
  <c r="U190" i="1"/>
  <c r="S185" i="1"/>
  <c r="U186" i="1"/>
  <c r="S188" i="1"/>
  <c r="S184" i="1"/>
  <c r="W189" i="1"/>
  <c r="W188" i="1"/>
  <c r="W185" i="1"/>
  <c r="W184" i="1"/>
  <c r="T10" i="2"/>
  <c r="T11" i="2"/>
  <c r="T12" i="2"/>
  <c r="T13" i="2"/>
  <c r="T17" i="14" s="1"/>
  <c r="U17" i="14" s="1"/>
  <c r="V17" i="14" s="1"/>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9" i="2"/>
  <c r="M53" i="2"/>
  <c r="M54" i="2"/>
  <c r="M55" i="2"/>
  <c r="M56"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9" i="2"/>
  <c r="L81" i="10" l="1"/>
  <c r="L83" i="10"/>
  <c r="L84" i="10"/>
  <c r="L85" i="10"/>
  <c r="L86" i="10"/>
  <c r="L87" i="10"/>
  <c r="L88" i="10"/>
  <c r="L89" i="10"/>
  <c r="L90" i="10"/>
  <c r="L91" i="10"/>
  <c r="L92" i="10"/>
  <c r="L93" i="10"/>
  <c r="L94" i="10"/>
  <c r="L95" i="10"/>
  <c r="L96" i="10"/>
  <c r="L97" i="10"/>
  <c r="L99" i="10"/>
  <c r="L100" i="10"/>
  <c r="L101" i="10"/>
  <c r="L102" i="10"/>
  <c r="L103" i="10"/>
  <c r="L104" i="10"/>
  <c r="L105" i="10"/>
  <c r="L106" i="10"/>
  <c r="L107" i="10"/>
  <c r="L108" i="10"/>
  <c r="L109" i="10"/>
  <c r="L110" i="10"/>
  <c r="L111" i="10"/>
  <c r="L9" i="10"/>
  <c r="M9" i="10" s="1"/>
  <c r="L10" i="10"/>
  <c r="L11" i="10"/>
  <c r="L12" i="10"/>
  <c r="L13" i="10"/>
  <c r="L14" i="10"/>
  <c r="L15" i="10"/>
  <c r="L16" i="10"/>
  <c r="L17" i="10"/>
  <c r="L18" i="10"/>
  <c r="L19" i="10"/>
  <c r="L20" i="10"/>
  <c r="L21" i="10"/>
  <c r="L22" i="10"/>
  <c r="L23" i="10"/>
  <c r="L24" i="10"/>
  <c r="L25" i="10"/>
  <c r="L26" i="10"/>
  <c r="L27" i="10"/>
  <c r="L28" i="10"/>
  <c r="L29" i="10"/>
  <c r="L30" i="10"/>
  <c r="L31" i="10"/>
  <c r="L32" i="10"/>
  <c r="L33" i="10"/>
  <c r="L35" i="10"/>
  <c r="L36" i="10"/>
  <c r="L37" i="10"/>
  <c r="L39" i="10"/>
  <c r="L40" i="10"/>
  <c r="L41" i="10"/>
  <c r="L42" i="10"/>
  <c r="L43" i="10"/>
  <c r="L44" i="10"/>
  <c r="L45" i="10"/>
  <c r="L46" i="10"/>
  <c r="L48" i="10"/>
  <c r="L49" i="10"/>
  <c r="L50" i="10"/>
  <c r="L52" i="10"/>
  <c r="L53" i="10"/>
  <c r="L54" i="10"/>
  <c r="L55" i="10"/>
  <c r="L56" i="10"/>
  <c r="L57" i="10"/>
  <c r="L58" i="10"/>
  <c r="L59" i="10"/>
  <c r="L60" i="10"/>
  <c r="L61" i="10"/>
  <c r="L62" i="10"/>
  <c r="L64" i="10"/>
  <c r="L65" i="10"/>
  <c r="L66" i="10"/>
  <c r="L68" i="10"/>
  <c r="L69" i="10"/>
  <c r="L70" i="10"/>
  <c r="L71" i="10"/>
  <c r="L72" i="10"/>
  <c r="L73" i="10"/>
  <c r="L74" i="10"/>
  <c r="L75" i="10"/>
  <c r="L76" i="10"/>
  <c r="L77" i="10"/>
  <c r="L78" i="10"/>
  <c r="L79" i="10"/>
  <c r="L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O39" i="9"/>
  <c r="O40" i="9"/>
  <c r="O41" i="9"/>
  <c r="O42" i="9"/>
  <c r="O43" i="9"/>
  <c r="O44" i="9"/>
  <c r="O45" i="9"/>
  <c r="O46" i="9"/>
  <c r="O47" i="9"/>
  <c r="O48" i="9"/>
  <c r="O49" i="9"/>
  <c r="O33" i="9"/>
  <c r="O34" i="9"/>
  <c r="O35" i="9"/>
  <c r="O36" i="9"/>
  <c r="O37" i="9"/>
  <c r="O38" i="9"/>
  <c r="O9" i="9"/>
  <c r="O10" i="9"/>
  <c r="O11" i="9"/>
  <c r="O12" i="9"/>
  <c r="O13" i="9"/>
  <c r="O14" i="9"/>
  <c r="O15" i="9"/>
  <c r="O16" i="9"/>
  <c r="O17" i="9"/>
  <c r="O18" i="9"/>
  <c r="O19" i="9"/>
  <c r="O20" i="9"/>
  <c r="O21" i="9"/>
  <c r="O22" i="9"/>
  <c r="O23" i="9"/>
  <c r="O24" i="9"/>
  <c r="O25" i="9"/>
  <c r="O26" i="9"/>
  <c r="O27" i="9"/>
  <c r="O28" i="9"/>
  <c r="O29" i="9"/>
  <c r="O30" i="9"/>
  <c r="O31" i="9"/>
  <c r="O32"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I20" i="12" l="1"/>
  <c r="I39" i="12"/>
  <c r="I35" i="12"/>
  <c r="I31" i="12"/>
  <c r="I27" i="12"/>
  <c r="I23" i="12"/>
  <c r="I19" i="12"/>
  <c r="I15" i="12"/>
  <c r="I11" i="12"/>
  <c r="I66" i="12"/>
  <c r="I58" i="12"/>
  <c r="I54" i="12"/>
  <c r="I36" i="12"/>
  <c r="I24" i="12"/>
  <c r="I49" i="12"/>
  <c r="I45" i="12"/>
  <c r="I32" i="12"/>
  <c r="I16" i="12"/>
  <c r="I68" i="12"/>
  <c r="I64" i="12"/>
  <c r="I60" i="12"/>
  <c r="I56" i="12"/>
  <c r="I52" i="12"/>
  <c r="I48" i="12"/>
  <c r="I44" i="12"/>
  <c r="N16" i="10"/>
  <c r="N12" i="10"/>
  <c r="N62" i="10"/>
  <c r="N58" i="10"/>
  <c r="N54" i="10"/>
  <c r="N50" i="10"/>
  <c r="N46" i="10"/>
  <c r="N30" i="10"/>
  <c r="N26" i="10"/>
  <c r="N22" i="10"/>
  <c r="N109" i="10"/>
  <c r="N105" i="10"/>
  <c r="N101" i="10"/>
  <c r="N97" i="10"/>
  <c r="N93" i="10"/>
  <c r="N89" i="10"/>
  <c r="N85" i="10"/>
  <c r="N81" i="10"/>
  <c r="N67" i="10"/>
  <c r="N63" i="10"/>
  <c r="N51" i="10"/>
  <c r="N47" i="10"/>
  <c r="N98" i="10"/>
  <c r="N82" i="10"/>
  <c r="N38" i="10"/>
  <c r="N34" i="10"/>
  <c r="N17" i="10"/>
  <c r="N13" i="10"/>
  <c r="N9" i="10"/>
  <c r="N76" i="10"/>
  <c r="N64" i="10"/>
  <c r="N56" i="10"/>
  <c r="N48" i="10"/>
  <c r="N44" i="10"/>
  <c r="N24" i="10"/>
  <c r="N78" i="10"/>
  <c r="N74" i="10"/>
  <c r="N70" i="10"/>
  <c r="N66" i="10"/>
  <c r="N42" i="10"/>
  <c r="N68" i="10"/>
  <c r="N52" i="10"/>
  <c r="N40" i="10"/>
  <c r="N32" i="10"/>
  <c r="N28" i="10"/>
  <c r="N20" i="10"/>
  <c r="N111" i="10"/>
  <c r="N107" i="10"/>
  <c r="N103" i="10"/>
  <c r="N99" i="10"/>
  <c r="N95" i="10"/>
  <c r="N91" i="10"/>
  <c r="N87" i="10"/>
  <c r="N83" i="10"/>
  <c r="N72" i="10"/>
  <c r="N60" i="10"/>
  <c r="N36" i="10"/>
  <c r="N77" i="10"/>
  <c r="N73" i="10"/>
  <c r="N69" i="10"/>
  <c r="N65" i="10"/>
  <c r="N61" i="10"/>
  <c r="N57" i="10"/>
  <c r="N53" i="10"/>
  <c r="N49" i="10"/>
  <c r="N45" i="10"/>
  <c r="N41" i="10"/>
  <c r="N37" i="10"/>
  <c r="N33" i="10"/>
  <c r="N29" i="10"/>
  <c r="N25" i="10"/>
  <c r="N21" i="10"/>
  <c r="N108" i="10"/>
  <c r="N104" i="10"/>
  <c r="N100" i="10"/>
  <c r="N96" i="10"/>
  <c r="N92" i="10"/>
  <c r="N88" i="10"/>
  <c r="N84" i="10"/>
  <c r="L38" i="10"/>
  <c r="L34" i="10"/>
  <c r="N80" i="10"/>
  <c r="N18" i="10"/>
  <c r="N14" i="10"/>
  <c r="N10" i="10"/>
  <c r="L67" i="10"/>
  <c r="N59" i="10"/>
  <c r="N79" i="10"/>
  <c r="N75" i="10"/>
  <c r="N43" i="10"/>
  <c r="N39" i="10"/>
  <c r="N35" i="10"/>
  <c r="N31" i="10"/>
  <c r="N27" i="10"/>
  <c r="N23" i="10"/>
  <c r="N19" i="10"/>
  <c r="N15" i="10"/>
  <c r="N11" i="10"/>
  <c r="N110" i="10"/>
  <c r="N106" i="10"/>
  <c r="N102" i="10"/>
  <c r="N71" i="10"/>
  <c r="N55" i="10"/>
  <c r="N90" i="10"/>
  <c r="L63" i="10"/>
  <c r="L51" i="10"/>
  <c r="N86" i="10"/>
  <c r="N94" i="10"/>
  <c r="L47" i="10"/>
  <c r="L98" i="10"/>
  <c r="L82" i="10"/>
  <c r="I46" i="12"/>
  <c r="I17" i="12"/>
  <c r="I29" i="12"/>
  <c r="I13" i="12"/>
  <c r="I41" i="12"/>
  <c r="I25" i="12"/>
  <c r="I65" i="12"/>
  <c r="I33" i="12"/>
  <c r="I37" i="12"/>
  <c r="I21" i="12"/>
  <c r="I50" i="12"/>
  <c r="I42" i="12"/>
  <c r="I38" i="12"/>
  <c r="I34" i="12"/>
  <c r="I30" i="12"/>
  <c r="I26" i="12"/>
  <c r="I22" i="12"/>
  <c r="I18" i="12"/>
  <c r="I14" i="12"/>
  <c r="I10" i="12"/>
  <c r="I53" i="12"/>
  <c r="I47" i="12"/>
  <c r="I43" i="12"/>
  <c r="I40" i="12"/>
  <c r="I28" i="12"/>
  <c r="I12" i="12"/>
  <c r="I61" i="12"/>
  <c r="I57" i="12"/>
  <c r="I67" i="12"/>
  <c r="I63" i="12"/>
  <c r="I59" i="12"/>
  <c r="I55" i="12"/>
  <c r="I51" i="12"/>
  <c r="I62" i="12"/>
  <c r="P34" i="9"/>
  <c r="S34" i="9" s="1"/>
  <c r="P35" i="9"/>
  <c r="S35" i="9" s="1"/>
  <c r="P36" i="9"/>
  <c r="S36" i="9" s="1"/>
  <c r="P37" i="9"/>
  <c r="S37" i="9" s="1"/>
  <c r="P38" i="9"/>
  <c r="S38" i="9" s="1"/>
  <c r="P39" i="9"/>
  <c r="Q39" i="9" s="1"/>
  <c r="P40" i="9"/>
  <c r="S40" i="9" s="1"/>
  <c r="P41" i="9"/>
  <c r="S41" i="9" s="1"/>
  <c r="P42" i="9"/>
  <c r="S42" i="9" s="1"/>
  <c r="P43" i="9"/>
  <c r="S43" i="9" s="1"/>
  <c r="P44" i="9"/>
  <c r="S44" i="9" s="1"/>
  <c r="P45" i="9"/>
  <c r="S45" i="9" s="1"/>
  <c r="P46" i="9"/>
  <c r="S46" i="9" s="1"/>
  <c r="P47" i="9"/>
  <c r="S47" i="9" s="1"/>
  <c r="P48" i="9"/>
  <c r="Q48" i="9" s="1"/>
  <c r="P49" i="9"/>
  <c r="S49" i="9" s="1"/>
  <c r="P33" i="9"/>
  <c r="S33" i="9" s="1"/>
  <c r="P9" i="9"/>
  <c r="S9" i="9" s="1"/>
  <c r="P10" i="9"/>
  <c r="Q10" i="9" s="1"/>
  <c r="P11" i="9"/>
  <c r="S11" i="9" s="1"/>
  <c r="P12" i="9"/>
  <c r="S12" i="9" s="1"/>
  <c r="P13" i="9"/>
  <c r="S13" i="9" s="1"/>
  <c r="P14" i="9"/>
  <c r="Q14" i="9" s="1"/>
  <c r="P15" i="9"/>
  <c r="S15" i="9" s="1"/>
  <c r="P16" i="9"/>
  <c r="S16" i="9" s="1"/>
  <c r="P17" i="9"/>
  <c r="S17" i="9" s="1"/>
  <c r="P18" i="9"/>
  <c r="Q18" i="9" s="1"/>
  <c r="P19" i="9"/>
  <c r="Q19" i="9" s="1"/>
  <c r="P20" i="9"/>
  <c r="S20" i="9" s="1"/>
  <c r="P21" i="9"/>
  <c r="P22" i="9"/>
  <c r="Q22" i="9" s="1"/>
  <c r="P23" i="9"/>
  <c r="Q23" i="9" s="1"/>
  <c r="P24" i="9"/>
  <c r="S24" i="9" s="1"/>
  <c r="P25" i="9"/>
  <c r="S25" i="9" s="1"/>
  <c r="P26" i="9"/>
  <c r="Q26" i="9" s="1"/>
  <c r="P27" i="9"/>
  <c r="S27" i="9" s="1"/>
  <c r="P28" i="9"/>
  <c r="S28" i="9" s="1"/>
  <c r="P29" i="9"/>
  <c r="S29" i="9" s="1"/>
  <c r="P30" i="9"/>
  <c r="Q30" i="9" s="1"/>
  <c r="P31" i="9"/>
  <c r="Q31" i="9" s="1"/>
  <c r="P32" i="9"/>
  <c r="S32" i="9" s="1"/>
  <c r="M9" i="9"/>
  <c r="M10" i="9"/>
  <c r="M11" i="9"/>
  <c r="M12" i="9"/>
  <c r="M13" i="9"/>
  <c r="M14" i="9"/>
  <c r="M15" i="9"/>
  <c r="M16" i="9"/>
  <c r="M17" i="9"/>
  <c r="M18" i="9"/>
  <c r="M19" i="9"/>
  <c r="M20" i="9"/>
  <c r="M21" i="9"/>
  <c r="M22" i="9"/>
  <c r="M23" i="9"/>
  <c r="M24" i="9"/>
  <c r="M25" i="9"/>
  <c r="M26" i="9"/>
  <c r="M27" i="9"/>
  <c r="M28" i="9"/>
  <c r="M29" i="9"/>
  <c r="M30" i="9"/>
  <c r="M31" i="9"/>
  <c r="M32" i="9"/>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9" i="1"/>
  <c r="S21" i="9" l="1"/>
  <c r="T18" i="14"/>
  <c r="U18" i="14" s="1"/>
  <c r="V18" i="14" s="1"/>
  <c r="S23" i="9"/>
  <c r="Q25" i="9"/>
  <c r="Q17" i="9"/>
  <c r="Q9" i="9"/>
  <c r="Q43" i="9"/>
  <c r="Q15" i="9"/>
  <c r="Q49" i="9"/>
  <c r="Q41" i="9"/>
  <c r="S19" i="9"/>
  <c r="S39" i="9"/>
  <c r="Q35" i="9"/>
  <c r="Q29" i="9"/>
  <c r="Q21" i="9"/>
  <c r="Q13" i="9"/>
  <c r="Q47" i="9"/>
  <c r="S31" i="9"/>
  <c r="Q27" i="9"/>
  <c r="Q11" i="9"/>
  <c r="Q45" i="9"/>
  <c r="Q37" i="9"/>
  <c r="S48" i="9"/>
  <c r="Q32" i="9"/>
  <c r="Q28" i="9"/>
  <c r="Q24" i="9"/>
  <c r="Q20" i="9"/>
  <c r="Q16" i="9"/>
  <c r="Q12" i="9"/>
  <c r="Q33" i="9"/>
  <c r="Q46" i="9"/>
  <c r="Q42" i="9"/>
  <c r="Q38" i="9"/>
  <c r="Q34" i="9"/>
  <c r="S30" i="9"/>
  <c r="S26" i="9"/>
  <c r="S22" i="9"/>
  <c r="S18" i="9"/>
  <c r="S14" i="9"/>
  <c r="S10" i="9"/>
  <c r="Q44" i="9"/>
  <c r="Q40" i="9"/>
  <c r="Q36" i="9"/>
  <c r="T10" i="1"/>
  <c r="T11" i="1"/>
  <c r="T12" i="1"/>
  <c r="T16" i="14" s="1"/>
  <c r="U16" i="14" s="1"/>
  <c r="V16" i="14" s="1"/>
  <c r="T13" i="1"/>
  <c r="U13" i="1" s="1"/>
  <c r="T14" i="1"/>
  <c r="T15" i="1"/>
  <c r="T16" i="1"/>
  <c r="T17" i="1"/>
  <c r="U17" i="1" s="1"/>
  <c r="T18" i="1"/>
  <c r="U18" i="1" s="1"/>
  <c r="T19" i="1"/>
  <c r="T20" i="1"/>
  <c r="U20" i="1" s="1"/>
  <c r="T21" i="1"/>
  <c r="T22" i="1"/>
  <c r="U22" i="1" s="1"/>
  <c r="T23" i="1"/>
  <c r="T24" i="1"/>
  <c r="U24" i="1" s="1"/>
  <c r="T25" i="1"/>
  <c r="T26" i="1"/>
  <c r="T27" i="1"/>
  <c r="T28" i="1"/>
  <c r="U28" i="1" s="1"/>
  <c r="T29" i="1"/>
  <c r="T30" i="1"/>
  <c r="T31" i="1"/>
  <c r="T32" i="1"/>
  <c r="T33" i="1"/>
  <c r="U33" i="1" s="1"/>
  <c r="T34" i="1"/>
  <c r="T35" i="1"/>
  <c r="U35" i="1" s="1"/>
  <c r="T36" i="1"/>
  <c r="T37" i="1"/>
  <c r="T38" i="1"/>
  <c r="T39" i="1"/>
  <c r="T40" i="1"/>
  <c r="T41" i="1"/>
  <c r="U41" i="1" s="1"/>
  <c r="T42" i="1"/>
  <c r="T43" i="1"/>
  <c r="U43" i="1" s="1"/>
  <c r="T44" i="1"/>
  <c r="T45" i="1"/>
  <c r="T46" i="1"/>
  <c r="T47" i="1"/>
  <c r="T48" i="1"/>
  <c r="U48" i="1" s="1"/>
  <c r="T49" i="1"/>
  <c r="T50" i="1"/>
  <c r="U50" i="1" s="1"/>
  <c r="T51" i="1"/>
  <c r="T52" i="1"/>
  <c r="U52" i="1" s="1"/>
  <c r="T53" i="1"/>
  <c r="T54" i="1"/>
  <c r="U54" i="1" s="1"/>
  <c r="T55" i="1"/>
  <c r="U55" i="1" s="1"/>
  <c r="T56" i="1"/>
  <c r="T57" i="1"/>
  <c r="U57" i="1" s="1"/>
  <c r="T58" i="1"/>
  <c r="T59" i="1"/>
  <c r="T60" i="1"/>
  <c r="T61" i="1"/>
  <c r="U61" i="1" s="1"/>
  <c r="T62" i="1"/>
  <c r="T63" i="1"/>
  <c r="T64" i="1"/>
  <c r="T65" i="1"/>
  <c r="U65" i="1" s="1"/>
  <c r="T66" i="1"/>
  <c r="T67" i="1"/>
  <c r="T68" i="1"/>
  <c r="T69" i="1"/>
  <c r="U69" i="1" s="1"/>
  <c r="T70" i="1"/>
  <c r="T71" i="1"/>
  <c r="U71" i="1" s="1"/>
  <c r="T72" i="1"/>
  <c r="U72" i="1" s="1"/>
  <c r="T73" i="1"/>
  <c r="U73" i="1" s="1"/>
  <c r="T74" i="1"/>
  <c r="T75" i="1"/>
  <c r="T76" i="1"/>
  <c r="T77" i="1"/>
  <c r="T78" i="1"/>
  <c r="T79" i="1"/>
  <c r="T80" i="1"/>
  <c r="T81" i="1"/>
  <c r="U81" i="1" s="1"/>
  <c r="T82" i="1"/>
  <c r="T83" i="1"/>
  <c r="T84" i="1"/>
  <c r="T85" i="1"/>
  <c r="T86" i="1"/>
  <c r="T87" i="1"/>
  <c r="T88" i="1"/>
  <c r="T89" i="1"/>
  <c r="U89" i="1" s="1"/>
  <c r="T90" i="1"/>
  <c r="T91" i="1"/>
  <c r="T92" i="1"/>
  <c r="T93" i="1"/>
  <c r="T94" i="1"/>
  <c r="T95" i="1"/>
  <c r="T96" i="1"/>
  <c r="T97" i="1"/>
  <c r="U97" i="1" s="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U161" i="1" s="1"/>
  <c r="T162" i="1"/>
  <c r="T163" i="1"/>
  <c r="U163" i="1" s="1"/>
  <c r="T164" i="1"/>
  <c r="U164" i="1" s="1"/>
  <c r="T165" i="1"/>
  <c r="U165" i="1" s="1"/>
  <c r="T166" i="1"/>
  <c r="U166" i="1" s="1"/>
  <c r="T167" i="1"/>
  <c r="T168" i="1"/>
  <c r="T169" i="1"/>
  <c r="U169" i="1" s="1"/>
  <c r="T170" i="1"/>
  <c r="U170" i="1" s="1"/>
  <c r="T171" i="1"/>
  <c r="U171" i="1" s="1"/>
  <c r="T172" i="1"/>
  <c r="U172" i="1" s="1"/>
  <c r="T173" i="1"/>
  <c r="U173" i="1" s="1"/>
  <c r="T174" i="1"/>
  <c r="U174" i="1" s="1"/>
  <c r="T175" i="1"/>
  <c r="T176" i="1"/>
  <c r="T177" i="1"/>
  <c r="U177" i="1" s="1"/>
  <c r="T178" i="1"/>
  <c r="T179" i="1"/>
  <c r="U179" i="1" s="1"/>
  <c r="T180" i="1"/>
  <c r="U180" i="1" s="1"/>
  <c r="T181" i="1"/>
  <c r="U181" i="1" s="1"/>
  <c r="T182" i="1"/>
  <c r="U182" i="1" s="1"/>
  <c r="T183" i="1"/>
  <c r="T9"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P10" i="1"/>
  <c r="Q10" i="1" s="1"/>
  <c r="P11" i="1"/>
  <c r="Q11" i="1" s="1"/>
  <c r="P12" i="1"/>
  <c r="Q12" i="1" s="1"/>
  <c r="P13" i="1"/>
  <c r="Q13" i="1" s="1"/>
  <c r="P14" i="1"/>
  <c r="Q14" i="1" s="1"/>
  <c r="P15" i="1"/>
  <c r="Q15" i="1" s="1"/>
  <c r="P16" i="1"/>
  <c r="Q16" i="1" s="1"/>
  <c r="P17" i="1"/>
  <c r="Q17" i="1" s="1"/>
  <c r="P18" i="1"/>
  <c r="Q18" i="1" s="1"/>
  <c r="P19" i="1"/>
  <c r="Q19" i="1" s="1"/>
  <c r="P20" i="1"/>
  <c r="Q20" i="1" s="1"/>
  <c r="P21" i="1"/>
  <c r="Q21" i="1" s="1"/>
  <c r="P22" i="1"/>
  <c r="Q22" i="1" s="1"/>
  <c r="P23" i="1"/>
  <c r="Q23" i="1" s="1"/>
  <c r="P24" i="1"/>
  <c r="Q24" i="1" s="1"/>
  <c r="P25" i="1"/>
  <c r="Q25" i="1" s="1"/>
  <c r="P26" i="1"/>
  <c r="Q26" i="1" s="1"/>
  <c r="P27" i="1"/>
  <c r="Q27" i="1" s="1"/>
  <c r="P28" i="1"/>
  <c r="Q28" i="1" s="1"/>
  <c r="P29" i="1"/>
  <c r="Q29" i="1" s="1"/>
  <c r="P30" i="1"/>
  <c r="Q30" i="1" s="1"/>
  <c r="P31" i="1"/>
  <c r="Q31" i="1" s="1"/>
  <c r="P32" i="1"/>
  <c r="Q32" i="1" s="1"/>
  <c r="P33" i="1"/>
  <c r="Q33" i="1" s="1"/>
  <c r="P34" i="1"/>
  <c r="Q34" i="1" s="1"/>
  <c r="P35" i="1"/>
  <c r="Q35" i="1" s="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56" i="1"/>
  <c r="Q56" i="1" s="1"/>
  <c r="P57" i="1"/>
  <c r="Q57" i="1" s="1"/>
  <c r="P58" i="1"/>
  <c r="Q58" i="1" s="1"/>
  <c r="P59" i="1"/>
  <c r="Q59" i="1" s="1"/>
  <c r="P60" i="1"/>
  <c r="Q60" i="1" s="1"/>
  <c r="P61" i="1"/>
  <c r="Q61" i="1" s="1"/>
  <c r="P62" i="1"/>
  <c r="Q62" i="1" s="1"/>
  <c r="P63" i="1"/>
  <c r="Q63" i="1" s="1"/>
  <c r="P64" i="1"/>
  <c r="Q64" i="1" s="1"/>
  <c r="P65" i="1"/>
  <c r="Q65" i="1" s="1"/>
  <c r="P66" i="1"/>
  <c r="Q66" i="1" s="1"/>
  <c r="P67" i="1"/>
  <c r="Q67" i="1" s="1"/>
  <c r="P68" i="1"/>
  <c r="Q68" i="1" s="1"/>
  <c r="P69" i="1"/>
  <c r="Q69" i="1" s="1"/>
  <c r="P70" i="1"/>
  <c r="Q70" i="1" s="1"/>
  <c r="P71" i="1"/>
  <c r="Q71" i="1" s="1"/>
  <c r="P72" i="1"/>
  <c r="Q72" i="1" s="1"/>
  <c r="P73" i="1"/>
  <c r="Q73" i="1" s="1"/>
  <c r="P74" i="1"/>
  <c r="Q74" i="1" s="1"/>
  <c r="P75" i="1"/>
  <c r="Q75" i="1" s="1"/>
  <c r="P76" i="1"/>
  <c r="Q76" i="1" s="1"/>
  <c r="P77" i="1"/>
  <c r="Q77" i="1" s="1"/>
  <c r="P78" i="1"/>
  <c r="Q78" i="1" s="1"/>
  <c r="P79" i="1"/>
  <c r="Q79" i="1" s="1"/>
  <c r="P80" i="1"/>
  <c r="Q80" i="1" s="1"/>
  <c r="P81" i="1"/>
  <c r="Q81" i="1" s="1"/>
  <c r="P82" i="1"/>
  <c r="Q82" i="1" s="1"/>
  <c r="P83" i="1"/>
  <c r="Q83" i="1" s="1"/>
  <c r="P84" i="1"/>
  <c r="Q84" i="1" s="1"/>
  <c r="P85" i="1"/>
  <c r="Q85" i="1" s="1"/>
  <c r="P86" i="1"/>
  <c r="Q86" i="1" s="1"/>
  <c r="P87" i="1"/>
  <c r="Q87" i="1" s="1"/>
  <c r="P88" i="1"/>
  <c r="Q88" i="1" s="1"/>
  <c r="P89" i="1"/>
  <c r="Q89" i="1" s="1"/>
  <c r="P90" i="1"/>
  <c r="Q90" i="1" s="1"/>
  <c r="P91" i="1"/>
  <c r="Q91" i="1" s="1"/>
  <c r="P92" i="1"/>
  <c r="Q92" i="1" s="1"/>
  <c r="P93" i="1"/>
  <c r="Q93" i="1" s="1"/>
  <c r="P94" i="1"/>
  <c r="Q94" i="1" s="1"/>
  <c r="P95" i="1"/>
  <c r="Q95" i="1" s="1"/>
  <c r="P96" i="1"/>
  <c r="Q96" i="1" s="1"/>
  <c r="P97" i="1"/>
  <c r="Q97" i="1" s="1"/>
  <c r="P98" i="1"/>
  <c r="Q98" i="1" s="1"/>
  <c r="P99" i="1"/>
  <c r="Q99" i="1" s="1"/>
  <c r="P100" i="1"/>
  <c r="Q100" i="1" s="1"/>
  <c r="P101" i="1"/>
  <c r="Q101" i="1" s="1"/>
  <c r="P102" i="1"/>
  <c r="Q102" i="1" s="1"/>
  <c r="P103" i="1"/>
  <c r="Q103" i="1" s="1"/>
  <c r="P104" i="1"/>
  <c r="Q104" i="1" s="1"/>
  <c r="P105" i="1"/>
  <c r="Q105" i="1" s="1"/>
  <c r="P106" i="1"/>
  <c r="Q106" i="1" s="1"/>
  <c r="P107" i="1"/>
  <c r="Q107" i="1" s="1"/>
  <c r="P108" i="1"/>
  <c r="Q108" i="1" s="1"/>
  <c r="P109" i="1"/>
  <c r="Q109" i="1" s="1"/>
  <c r="P110" i="1"/>
  <c r="Q110" i="1" s="1"/>
  <c r="P111" i="1"/>
  <c r="Q111" i="1" s="1"/>
  <c r="P112" i="1"/>
  <c r="Q112" i="1" s="1"/>
  <c r="P113" i="1"/>
  <c r="Q113" i="1" s="1"/>
  <c r="P114" i="1"/>
  <c r="Q114" i="1" s="1"/>
  <c r="P115" i="1"/>
  <c r="Q115" i="1" s="1"/>
  <c r="P116" i="1"/>
  <c r="Q116" i="1" s="1"/>
  <c r="P117" i="1"/>
  <c r="Q117" i="1" s="1"/>
  <c r="P118" i="1"/>
  <c r="Q118" i="1" s="1"/>
  <c r="P119" i="1"/>
  <c r="Q119" i="1" s="1"/>
  <c r="P120" i="1"/>
  <c r="Q120" i="1" s="1"/>
  <c r="P121" i="1"/>
  <c r="Q121" i="1" s="1"/>
  <c r="P122" i="1"/>
  <c r="Q122" i="1" s="1"/>
  <c r="P123" i="1"/>
  <c r="Q123" i="1" s="1"/>
  <c r="P124" i="1"/>
  <c r="Q124" i="1" s="1"/>
  <c r="P125" i="1"/>
  <c r="Q125" i="1" s="1"/>
  <c r="P126" i="1"/>
  <c r="Q126" i="1" s="1"/>
  <c r="P127" i="1"/>
  <c r="Q127" i="1" s="1"/>
  <c r="P128" i="1"/>
  <c r="Q128" i="1" s="1"/>
  <c r="P129" i="1"/>
  <c r="Q129" i="1" s="1"/>
  <c r="P130" i="1"/>
  <c r="Q130" i="1" s="1"/>
  <c r="P131" i="1"/>
  <c r="Q131" i="1" s="1"/>
  <c r="P132" i="1"/>
  <c r="Q132" i="1" s="1"/>
  <c r="P133" i="1"/>
  <c r="Q133" i="1" s="1"/>
  <c r="P134" i="1"/>
  <c r="Q134" i="1" s="1"/>
  <c r="P135" i="1"/>
  <c r="Q135" i="1" s="1"/>
  <c r="P136" i="1"/>
  <c r="Q136" i="1" s="1"/>
  <c r="P137" i="1"/>
  <c r="Q137" i="1" s="1"/>
  <c r="P138" i="1"/>
  <c r="Q138" i="1" s="1"/>
  <c r="P139" i="1"/>
  <c r="Q139" i="1" s="1"/>
  <c r="P140" i="1"/>
  <c r="Q140" i="1" s="1"/>
  <c r="P141" i="1"/>
  <c r="Q141" i="1" s="1"/>
  <c r="P142" i="1"/>
  <c r="Q142" i="1" s="1"/>
  <c r="P143" i="1"/>
  <c r="Q143" i="1" s="1"/>
  <c r="P144" i="1"/>
  <c r="Q144" i="1" s="1"/>
  <c r="P145" i="1"/>
  <c r="Q145" i="1" s="1"/>
  <c r="P146" i="1"/>
  <c r="Q146" i="1" s="1"/>
  <c r="P147" i="1"/>
  <c r="Q147" i="1" s="1"/>
  <c r="P148" i="1"/>
  <c r="Q148" i="1" s="1"/>
  <c r="P149" i="1"/>
  <c r="Q149" i="1" s="1"/>
  <c r="P150" i="1"/>
  <c r="Q150" i="1" s="1"/>
  <c r="P151" i="1"/>
  <c r="Q151" i="1" s="1"/>
  <c r="P152" i="1"/>
  <c r="Q152" i="1" s="1"/>
  <c r="P153" i="1"/>
  <c r="Q153" i="1" s="1"/>
  <c r="P154" i="1"/>
  <c r="Q154" i="1" s="1"/>
  <c r="P155" i="1"/>
  <c r="Q155" i="1" s="1"/>
  <c r="P156" i="1"/>
  <c r="Q156" i="1" s="1"/>
  <c r="P157" i="1"/>
  <c r="Q157" i="1" s="1"/>
  <c r="P158" i="1"/>
  <c r="Q158" i="1" s="1"/>
  <c r="P159" i="1"/>
  <c r="Q159" i="1" s="1"/>
  <c r="P160" i="1"/>
  <c r="Q160" i="1" s="1"/>
  <c r="P161" i="1"/>
  <c r="Q161" i="1" s="1"/>
  <c r="P162" i="1"/>
  <c r="Q162" i="1" s="1"/>
  <c r="P163" i="1"/>
  <c r="Q163" i="1" s="1"/>
  <c r="P164" i="1"/>
  <c r="Q164" i="1" s="1"/>
  <c r="P165" i="1"/>
  <c r="Q165" i="1" s="1"/>
  <c r="P166" i="1"/>
  <c r="Q166" i="1" s="1"/>
  <c r="P167" i="1"/>
  <c r="Q167" i="1" s="1"/>
  <c r="P168" i="1"/>
  <c r="Q168" i="1" s="1"/>
  <c r="P169" i="1"/>
  <c r="Q169" i="1" s="1"/>
  <c r="P170" i="1"/>
  <c r="Q170" i="1" s="1"/>
  <c r="P171" i="1"/>
  <c r="Q171" i="1" s="1"/>
  <c r="P172" i="1"/>
  <c r="Q172" i="1" s="1"/>
  <c r="P173" i="1"/>
  <c r="Q173" i="1" s="1"/>
  <c r="P174" i="1"/>
  <c r="Q174" i="1" s="1"/>
  <c r="P175" i="1"/>
  <c r="Q175" i="1" s="1"/>
  <c r="P176" i="1"/>
  <c r="Q176" i="1" s="1"/>
  <c r="P177" i="1"/>
  <c r="Q177" i="1" s="1"/>
  <c r="P178" i="1"/>
  <c r="Q178" i="1" s="1"/>
  <c r="P179" i="1"/>
  <c r="Q179" i="1" s="1"/>
  <c r="P180" i="1"/>
  <c r="Q180" i="1" s="1"/>
  <c r="P181" i="1"/>
  <c r="Q181" i="1" s="1"/>
  <c r="P182" i="1"/>
  <c r="Q182" i="1" s="1"/>
  <c r="P183" i="1"/>
  <c r="Q183" i="1" s="1"/>
  <c r="P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N10" i="1"/>
  <c r="N11" i="1"/>
  <c r="N12" i="1"/>
  <c r="N13" i="1"/>
  <c r="N14" i="1"/>
  <c r="N15" i="1"/>
  <c r="N16" i="1"/>
  <c r="N17" i="1"/>
  <c r="N18" i="1"/>
  <c r="W18" i="1" s="1"/>
  <c r="N19" i="1"/>
  <c r="N20" i="1"/>
  <c r="N21" i="1"/>
  <c r="N22" i="1"/>
  <c r="N23" i="1"/>
  <c r="N24" i="1"/>
  <c r="W24" i="1" s="1"/>
  <c r="N25" i="1"/>
  <c r="N26" i="1"/>
  <c r="N27" i="1"/>
  <c r="N28" i="1"/>
  <c r="N29" i="1"/>
  <c r="N30" i="1"/>
  <c r="N31" i="1"/>
  <c r="N32" i="1"/>
  <c r="N33" i="1"/>
  <c r="N34" i="1"/>
  <c r="N35" i="1"/>
  <c r="N36" i="1"/>
  <c r="N37" i="1"/>
  <c r="N38" i="1"/>
  <c r="N39" i="1"/>
  <c r="N40" i="1"/>
  <c r="N41" i="1"/>
  <c r="N42" i="1"/>
  <c r="N43" i="1"/>
  <c r="N44" i="1"/>
  <c r="N45" i="1"/>
  <c r="N46" i="1"/>
  <c r="N47" i="1"/>
  <c r="N48" i="1"/>
  <c r="W48" i="1" s="1"/>
  <c r="N49" i="1"/>
  <c r="N50" i="1"/>
  <c r="N51" i="1"/>
  <c r="N52" i="1"/>
  <c r="N53" i="1"/>
  <c r="N54" i="1"/>
  <c r="W54" i="1" s="1"/>
  <c r="N55" i="1"/>
  <c r="N56" i="1"/>
  <c r="N57" i="1"/>
  <c r="W57" i="1" s="1"/>
  <c r="N58" i="1"/>
  <c r="N59" i="1"/>
  <c r="N60" i="1"/>
  <c r="N61" i="1"/>
  <c r="N62" i="1"/>
  <c r="N63" i="1"/>
  <c r="N64" i="1"/>
  <c r="N65" i="1"/>
  <c r="W65" i="1" s="1"/>
  <c r="N66" i="1"/>
  <c r="N67" i="1"/>
  <c r="N68" i="1"/>
  <c r="N69" i="1"/>
  <c r="N70" i="1"/>
  <c r="N71" i="1"/>
  <c r="W71" i="1" s="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S55" i="1" l="1"/>
  <c r="W143" i="1"/>
  <c r="S13" i="1"/>
  <c r="S72" i="1"/>
  <c r="S64" i="1"/>
  <c r="S56" i="1"/>
  <c r="S28" i="1"/>
  <c r="S181" i="1"/>
  <c r="S177" i="1"/>
  <c r="S173" i="1"/>
  <c r="S169" i="1"/>
  <c r="S165" i="1"/>
  <c r="S161" i="1"/>
  <c r="S157" i="1"/>
  <c r="S153" i="1"/>
  <c r="S149" i="1"/>
  <c r="S145" i="1"/>
  <c r="S138" i="1"/>
  <c r="S134" i="1"/>
  <c r="S126" i="1"/>
  <c r="S122" i="1"/>
  <c r="S114" i="1"/>
  <c r="S110" i="1"/>
  <c r="S106" i="1"/>
  <c r="S102" i="1"/>
  <c r="S98" i="1"/>
  <c r="S94" i="1"/>
  <c r="S90" i="1"/>
  <c r="S86" i="1"/>
  <c r="S74" i="1"/>
  <c r="S70" i="1"/>
  <c r="S66" i="1"/>
  <c r="S62" i="1"/>
  <c r="S58" i="1"/>
  <c r="S26" i="1"/>
  <c r="S130" i="1"/>
  <c r="S118" i="1"/>
  <c r="S82" i="1"/>
  <c r="S78" i="1"/>
  <c r="S22" i="1"/>
  <c r="S180" i="1"/>
  <c r="S176" i="1"/>
  <c r="S172" i="1"/>
  <c r="S168" i="1"/>
  <c r="S164" i="1"/>
  <c r="S160" i="1"/>
  <c r="S156" i="1"/>
  <c r="S152" i="1"/>
  <c r="S148" i="1"/>
  <c r="S144" i="1"/>
  <c r="S141" i="1"/>
  <c r="S137" i="1"/>
  <c r="S133" i="1"/>
  <c r="S129" i="1"/>
  <c r="S125" i="1"/>
  <c r="S121" i="1"/>
  <c r="S117" i="1"/>
  <c r="S113" i="1"/>
  <c r="S109" i="1"/>
  <c r="S105" i="1"/>
  <c r="S101" i="1"/>
  <c r="S97" i="1"/>
  <c r="S93" i="1"/>
  <c r="S89" i="1"/>
  <c r="S53" i="1"/>
  <c r="S49" i="1"/>
  <c r="S45" i="1"/>
  <c r="S41" i="1"/>
  <c r="S37" i="1"/>
  <c r="S33" i="1"/>
  <c r="S29" i="1"/>
  <c r="S17" i="1"/>
  <c r="S183" i="1"/>
  <c r="S179" i="1"/>
  <c r="S175" i="1"/>
  <c r="S171" i="1"/>
  <c r="S167" i="1"/>
  <c r="S163" i="1"/>
  <c r="S159" i="1"/>
  <c r="S155" i="1"/>
  <c r="S151" i="1"/>
  <c r="S147" i="1"/>
  <c r="S143" i="1"/>
  <c r="S140" i="1"/>
  <c r="S136" i="1"/>
  <c r="S132" i="1"/>
  <c r="S128" i="1"/>
  <c r="S124" i="1"/>
  <c r="S120" i="1"/>
  <c r="S116" i="1"/>
  <c r="S112" i="1"/>
  <c r="S108" i="1"/>
  <c r="S104" i="1"/>
  <c r="S100" i="1"/>
  <c r="S96" i="1"/>
  <c r="S92" i="1"/>
  <c r="S88" i="1"/>
  <c r="S84" i="1"/>
  <c r="S80" i="1"/>
  <c r="S76" i="1"/>
  <c r="S68" i="1"/>
  <c r="S60" i="1"/>
  <c r="S24" i="1"/>
  <c r="S20" i="1"/>
  <c r="S51" i="1"/>
  <c r="S47" i="1"/>
  <c r="S43" i="1"/>
  <c r="S39" i="1"/>
  <c r="S35" i="1"/>
  <c r="S31" i="1"/>
  <c r="S15" i="1"/>
  <c r="S11" i="1"/>
  <c r="S85" i="1"/>
  <c r="S81" i="1"/>
  <c r="S77" i="1"/>
  <c r="S73" i="1"/>
  <c r="S69" i="1"/>
  <c r="S65" i="1"/>
  <c r="S61" i="1"/>
  <c r="S57" i="1"/>
  <c r="S25" i="1"/>
  <c r="S21" i="1"/>
  <c r="W176" i="1"/>
  <c r="W168" i="1"/>
  <c r="W160" i="1"/>
  <c r="W156" i="1"/>
  <c r="W152" i="1"/>
  <c r="W148" i="1"/>
  <c r="W144" i="1"/>
  <c r="W141" i="1"/>
  <c r="W137" i="1"/>
  <c r="W133" i="1"/>
  <c r="W129" i="1"/>
  <c r="W125" i="1"/>
  <c r="W121" i="1"/>
  <c r="W117" i="1"/>
  <c r="W113" i="1"/>
  <c r="W109" i="1"/>
  <c r="W105" i="1"/>
  <c r="S52" i="1"/>
  <c r="S48" i="1"/>
  <c r="S44" i="1"/>
  <c r="S40" i="1"/>
  <c r="S36" i="1"/>
  <c r="S32" i="1"/>
  <c r="S16" i="1"/>
  <c r="S12" i="1"/>
  <c r="W182" i="1"/>
  <c r="W166" i="1"/>
  <c r="W43" i="1"/>
  <c r="W13" i="1"/>
  <c r="S182" i="1"/>
  <c r="S178" i="1"/>
  <c r="S174" i="1"/>
  <c r="S170" i="1"/>
  <c r="S166" i="1"/>
  <c r="S162" i="1"/>
  <c r="S158" i="1"/>
  <c r="S154" i="1"/>
  <c r="S150" i="1"/>
  <c r="S146" i="1"/>
  <c r="S142" i="1"/>
  <c r="S139" i="1"/>
  <c r="S135" i="1"/>
  <c r="S131" i="1"/>
  <c r="S127" i="1"/>
  <c r="S123" i="1"/>
  <c r="S119" i="1"/>
  <c r="S115" i="1"/>
  <c r="S111" i="1"/>
  <c r="S107" i="1"/>
  <c r="S103" i="1"/>
  <c r="S99" i="1"/>
  <c r="S95" i="1"/>
  <c r="S91" i="1"/>
  <c r="S87" i="1"/>
  <c r="S83" i="1"/>
  <c r="S79" i="1"/>
  <c r="S75" i="1"/>
  <c r="S67" i="1"/>
  <c r="S63" i="1"/>
  <c r="S59" i="1"/>
  <c r="S27" i="1"/>
  <c r="S23" i="1"/>
  <c r="S19" i="1"/>
  <c r="W178" i="1"/>
  <c r="W170" i="1"/>
  <c r="W162" i="1"/>
  <c r="W158" i="1"/>
  <c r="U158" i="1"/>
  <c r="W154" i="1"/>
  <c r="U154" i="1"/>
  <c r="W150" i="1"/>
  <c r="U150" i="1"/>
  <c r="W146" i="1"/>
  <c r="U146" i="1"/>
  <c r="W142" i="1"/>
  <c r="U142" i="1"/>
  <c r="W139" i="1"/>
  <c r="U139" i="1"/>
  <c r="W135" i="1"/>
  <c r="U135" i="1"/>
  <c r="W131" i="1"/>
  <c r="U131" i="1"/>
  <c r="W127" i="1"/>
  <c r="U127" i="1"/>
  <c r="W123" i="1"/>
  <c r="U123" i="1"/>
  <c r="W119" i="1"/>
  <c r="U119" i="1"/>
  <c r="W115" i="1"/>
  <c r="U115" i="1"/>
  <c r="W111" i="1"/>
  <c r="U111" i="1"/>
  <c r="W107" i="1"/>
  <c r="U107" i="1"/>
  <c r="U103" i="1"/>
  <c r="W103" i="1"/>
  <c r="U99" i="1"/>
  <c r="W99" i="1"/>
  <c r="U95" i="1"/>
  <c r="W95" i="1"/>
  <c r="U91" i="1"/>
  <c r="W91" i="1"/>
  <c r="U87" i="1"/>
  <c r="W87" i="1"/>
  <c r="U83" i="1"/>
  <c r="W83" i="1"/>
  <c r="U79" i="1"/>
  <c r="W79" i="1"/>
  <c r="U75" i="1"/>
  <c r="W75" i="1"/>
  <c r="W67" i="1"/>
  <c r="U67" i="1"/>
  <c r="W63" i="1"/>
  <c r="W59" i="1"/>
  <c r="U59" i="1"/>
  <c r="U51" i="1"/>
  <c r="W51" i="1"/>
  <c r="U47" i="1"/>
  <c r="W47" i="1"/>
  <c r="U39" i="1"/>
  <c r="W39" i="1"/>
  <c r="U31" i="1"/>
  <c r="W31" i="1"/>
  <c r="W27" i="1"/>
  <c r="U27" i="1"/>
  <c r="W23" i="1"/>
  <c r="U23" i="1"/>
  <c r="W19" i="1"/>
  <c r="U19" i="1"/>
  <c r="W15" i="1"/>
  <c r="U15" i="1"/>
  <c r="W11" i="1"/>
  <c r="U11" i="1"/>
  <c r="V11" i="1" s="1"/>
  <c r="U63" i="1"/>
  <c r="S54" i="1"/>
  <c r="S50" i="1"/>
  <c r="S46" i="1"/>
  <c r="S42" i="1"/>
  <c r="S38" i="1"/>
  <c r="S34" i="1"/>
  <c r="S30" i="1"/>
  <c r="S14" i="1"/>
  <c r="S10" i="1"/>
  <c r="U178" i="1"/>
  <c r="W174" i="1"/>
  <c r="U162" i="1"/>
  <c r="W35" i="1"/>
  <c r="W157" i="1"/>
  <c r="U157" i="1"/>
  <c r="W153" i="1"/>
  <c r="U153" i="1"/>
  <c r="W149" i="1"/>
  <c r="U149" i="1"/>
  <c r="W145" i="1"/>
  <c r="U145" i="1"/>
  <c r="W138" i="1"/>
  <c r="U138" i="1"/>
  <c r="W134" i="1"/>
  <c r="U134" i="1"/>
  <c r="W130" i="1"/>
  <c r="U130" i="1"/>
  <c r="W126" i="1"/>
  <c r="U126" i="1"/>
  <c r="W122" i="1"/>
  <c r="U122" i="1"/>
  <c r="W118" i="1"/>
  <c r="U118" i="1"/>
  <c r="W114" i="1"/>
  <c r="U114" i="1"/>
  <c r="W110" i="1"/>
  <c r="U110" i="1"/>
  <c r="W106" i="1"/>
  <c r="U106" i="1"/>
  <c r="W102" i="1"/>
  <c r="U102" i="1"/>
  <c r="W98" i="1"/>
  <c r="U98" i="1"/>
  <c r="W94" i="1"/>
  <c r="U94" i="1"/>
  <c r="W90" i="1"/>
  <c r="U90" i="1"/>
  <c r="W86" i="1"/>
  <c r="U86" i="1"/>
  <c r="W82" i="1"/>
  <c r="U82" i="1"/>
  <c r="W78" i="1"/>
  <c r="U78" i="1"/>
  <c r="W74" i="1"/>
  <c r="U74" i="1"/>
  <c r="U70" i="1"/>
  <c r="W70" i="1"/>
  <c r="U66" i="1"/>
  <c r="W66" i="1"/>
  <c r="U62" i="1"/>
  <c r="W62" i="1"/>
  <c r="U58" i="1"/>
  <c r="W58" i="1"/>
  <c r="W46" i="1"/>
  <c r="U46" i="1"/>
  <c r="W42" i="1"/>
  <c r="U42" i="1"/>
  <c r="W38" i="1"/>
  <c r="U38" i="1"/>
  <c r="W34" i="1"/>
  <c r="U34" i="1"/>
  <c r="W30" i="1"/>
  <c r="U30" i="1"/>
  <c r="W26" i="1"/>
  <c r="W22" i="1"/>
  <c r="U14" i="1"/>
  <c r="W14" i="1"/>
  <c r="U10" i="1"/>
  <c r="V10" i="1" s="1"/>
  <c r="W10" i="1"/>
  <c r="W180" i="1"/>
  <c r="W177" i="1"/>
  <c r="U176" i="1"/>
  <c r="W172" i="1"/>
  <c r="W169" i="1"/>
  <c r="U168" i="1"/>
  <c r="W164" i="1"/>
  <c r="W161" i="1"/>
  <c r="U160" i="1"/>
  <c r="U156" i="1"/>
  <c r="U152" i="1"/>
  <c r="U148" i="1"/>
  <c r="U144" i="1"/>
  <c r="U141" i="1"/>
  <c r="U137" i="1"/>
  <c r="U133" i="1"/>
  <c r="U129" i="1"/>
  <c r="U125" i="1"/>
  <c r="U121" i="1"/>
  <c r="U117" i="1"/>
  <c r="U113" i="1"/>
  <c r="U109" i="1"/>
  <c r="U105" i="1"/>
  <c r="W101" i="1"/>
  <c r="W97" i="1"/>
  <c r="W93" i="1"/>
  <c r="W89" i="1"/>
  <c r="W85" i="1"/>
  <c r="W81" i="1"/>
  <c r="W77" i="1"/>
  <c r="W73" i="1"/>
  <c r="W53" i="1"/>
  <c r="U53" i="1"/>
  <c r="W49" i="1"/>
  <c r="U49" i="1"/>
  <c r="W45" i="1"/>
  <c r="W41" i="1"/>
  <c r="W37" i="1"/>
  <c r="W33" i="1"/>
  <c r="W29" i="1"/>
  <c r="U25" i="1"/>
  <c r="W25" i="1"/>
  <c r="U21" i="1"/>
  <c r="W21" i="1"/>
  <c r="W69" i="1"/>
  <c r="W61" i="1"/>
  <c r="W50" i="1"/>
  <c r="U45" i="1"/>
  <c r="U37" i="1"/>
  <c r="U29" i="1"/>
  <c r="U26" i="1"/>
  <c r="W20" i="1"/>
  <c r="W17" i="1"/>
  <c r="W183" i="1"/>
  <c r="W179" i="1"/>
  <c r="W175" i="1"/>
  <c r="W171" i="1"/>
  <c r="W167" i="1"/>
  <c r="W163" i="1"/>
  <c r="U159" i="1"/>
  <c r="W159" i="1"/>
  <c r="U155" i="1"/>
  <c r="W155" i="1"/>
  <c r="U151" i="1"/>
  <c r="W151" i="1"/>
  <c r="U147" i="1"/>
  <c r="W147" i="1"/>
  <c r="U143" i="1"/>
  <c r="U140" i="1"/>
  <c r="W140" i="1"/>
  <c r="U136" i="1"/>
  <c r="W136" i="1"/>
  <c r="U132" i="1"/>
  <c r="W132" i="1"/>
  <c r="U128" i="1"/>
  <c r="W128" i="1"/>
  <c r="U124" i="1"/>
  <c r="W124" i="1"/>
  <c r="U120" i="1"/>
  <c r="W120" i="1"/>
  <c r="U116" i="1"/>
  <c r="W116" i="1"/>
  <c r="U112" i="1"/>
  <c r="W112" i="1"/>
  <c r="U108" i="1"/>
  <c r="W108" i="1"/>
  <c r="U104" i="1"/>
  <c r="W104" i="1"/>
  <c r="U100" i="1"/>
  <c r="W100" i="1"/>
  <c r="U96" i="1"/>
  <c r="W96" i="1"/>
  <c r="U92" i="1"/>
  <c r="W92" i="1"/>
  <c r="U88" i="1"/>
  <c r="W88" i="1"/>
  <c r="U84" i="1"/>
  <c r="W84" i="1"/>
  <c r="U80" i="1"/>
  <c r="W80" i="1"/>
  <c r="U76" i="1"/>
  <c r="W76" i="1"/>
  <c r="W68" i="1"/>
  <c r="U68" i="1"/>
  <c r="W64" i="1"/>
  <c r="U64" i="1"/>
  <c r="W60" i="1"/>
  <c r="U60" i="1"/>
  <c r="W56" i="1"/>
  <c r="U56" i="1"/>
  <c r="W52" i="1"/>
  <c r="U44" i="1"/>
  <c r="W44" i="1"/>
  <c r="U40" i="1"/>
  <c r="W40" i="1"/>
  <c r="U36" i="1"/>
  <c r="W36" i="1"/>
  <c r="U32" i="1"/>
  <c r="W32" i="1"/>
  <c r="W16" i="1"/>
  <c r="U16" i="1"/>
  <c r="W12" i="1"/>
  <c r="U12" i="1"/>
  <c r="U183" i="1"/>
  <c r="W181" i="1"/>
  <c r="U175" i="1"/>
  <c r="W173" i="1"/>
  <c r="U167" i="1"/>
  <c r="W165" i="1"/>
  <c r="U101" i="1"/>
  <c r="U93" i="1"/>
  <c r="U85" i="1"/>
  <c r="U77" i="1"/>
  <c r="W72" i="1"/>
  <c r="S71" i="1"/>
  <c r="W55" i="1"/>
  <c r="W28" i="1"/>
  <c r="S18" i="1"/>
  <c r="N56" i="2" l="1"/>
  <c r="W56" i="2" s="1"/>
  <c r="Q56" i="2"/>
  <c r="O56" i="2"/>
  <c r="N57" i="2"/>
  <c r="Q57" i="2"/>
  <c r="O57" i="2"/>
  <c r="U57" i="2"/>
  <c r="S57" i="2" l="1"/>
  <c r="S56" i="2"/>
  <c r="W57" i="2"/>
  <c r="U56" i="2"/>
  <c r="N9" i="1" l="1"/>
  <c r="W9" i="1" s="1"/>
  <c r="J9" i="10" l="1"/>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M34" i="9" l="1"/>
  <c r="M35" i="9"/>
  <c r="M36" i="9"/>
  <c r="M37" i="9"/>
  <c r="M38" i="9"/>
  <c r="M39" i="9"/>
  <c r="M40" i="9"/>
  <c r="M41" i="9"/>
  <c r="M42" i="9"/>
  <c r="M43" i="9"/>
  <c r="M44" i="9"/>
  <c r="M45" i="9"/>
  <c r="M46" i="9"/>
  <c r="M47" i="9"/>
  <c r="M48" i="9"/>
  <c r="M49" i="9"/>
  <c r="Q9" i="1" l="1"/>
  <c r="R9" i="1" s="1"/>
  <c r="S9" i="1"/>
  <c r="N53" i="2" l="1"/>
  <c r="N54" i="2"/>
  <c r="N55" i="2"/>
  <c r="Q10" i="2"/>
  <c r="O10" i="2"/>
  <c r="O11" i="2"/>
  <c r="U11" i="2"/>
  <c r="Q12" i="2"/>
  <c r="O12" i="2"/>
  <c r="U12" i="2"/>
  <c r="Q13" i="2"/>
  <c r="O13" i="2"/>
  <c r="U13" i="2"/>
  <c r="Q14" i="2"/>
  <c r="O14" i="2"/>
  <c r="O15" i="2"/>
  <c r="U15" i="2"/>
  <c r="Q16" i="2"/>
  <c r="O16" i="2"/>
  <c r="U16" i="2"/>
  <c r="Q17" i="2"/>
  <c r="O17" i="2"/>
  <c r="U17" i="2"/>
  <c r="Q18" i="2"/>
  <c r="O18" i="2"/>
  <c r="O19" i="2"/>
  <c r="U19" i="2"/>
  <c r="Q20" i="2"/>
  <c r="O20" i="2"/>
  <c r="U20" i="2"/>
  <c r="Q21" i="2"/>
  <c r="O21" i="2"/>
  <c r="U21" i="2"/>
  <c r="Q22" i="2"/>
  <c r="O22" i="2"/>
  <c r="O23" i="2"/>
  <c r="U23" i="2"/>
  <c r="Q24" i="2"/>
  <c r="O24" i="2"/>
  <c r="U24" i="2"/>
  <c r="Q25" i="2"/>
  <c r="O25" i="2"/>
  <c r="U25" i="2"/>
  <c r="Q26" i="2"/>
  <c r="O26" i="2"/>
  <c r="O27" i="2"/>
  <c r="U27" i="2"/>
  <c r="Q28" i="2"/>
  <c r="O28" i="2"/>
  <c r="U28" i="2"/>
  <c r="Q29" i="2"/>
  <c r="O29" i="2"/>
  <c r="U29" i="2"/>
  <c r="Q30" i="2"/>
  <c r="O30" i="2"/>
  <c r="O31" i="2"/>
  <c r="U31" i="2"/>
  <c r="Q32" i="2"/>
  <c r="O32" i="2"/>
  <c r="O33" i="2"/>
  <c r="U33" i="2"/>
  <c r="Q34" i="2"/>
  <c r="O34" i="2"/>
  <c r="O35" i="2"/>
  <c r="U35" i="2"/>
  <c r="Q36" i="2"/>
  <c r="O36" i="2"/>
  <c r="O37" i="2"/>
  <c r="U37" i="2"/>
  <c r="Q38" i="2"/>
  <c r="O38" i="2"/>
  <c r="O39" i="2"/>
  <c r="U39" i="2"/>
  <c r="Q40" i="2"/>
  <c r="O40" i="2"/>
  <c r="O41" i="2"/>
  <c r="U41" i="2"/>
  <c r="Q42" i="2"/>
  <c r="O42" i="2"/>
  <c r="O43" i="2"/>
  <c r="U43" i="2"/>
  <c r="Q44" i="2"/>
  <c r="O44" i="2"/>
  <c r="O45" i="2"/>
  <c r="U45" i="2"/>
  <c r="Q46" i="2"/>
  <c r="O46" i="2"/>
  <c r="O47" i="2"/>
  <c r="U47" i="2"/>
  <c r="Q48" i="2"/>
  <c r="O48" i="2"/>
  <c r="O49" i="2"/>
  <c r="U49" i="2"/>
  <c r="Q50" i="2"/>
  <c r="O50" i="2"/>
  <c r="O51" i="2"/>
  <c r="U51" i="2"/>
  <c r="O52" i="2"/>
  <c r="U52" i="2"/>
  <c r="O53" i="2"/>
  <c r="U53" i="2"/>
  <c r="O54" i="2"/>
  <c r="W54" i="2"/>
  <c r="S55" i="2"/>
  <c r="O55" i="2"/>
  <c r="O9" i="2"/>
  <c r="Q9" i="2"/>
  <c r="W55" i="2" l="1"/>
  <c r="S54" i="2"/>
  <c r="Q54" i="2"/>
  <c r="U55" i="2"/>
  <c r="W53" i="2"/>
  <c r="U50" i="2"/>
  <c r="U44" i="2"/>
  <c r="Q53" i="2"/>
  <c r="S53" i="2"/>
  <c r="Q47" i="2"/>
  <c r="Q41" i="2"/>
  <c r="Q33" i="2"/>
  <c r="U46" i="2"/>
  <c r="U40" i="2"/>
  <c r="U32" i="2"/>
  <c r="Q45" i="2"/>
  <c r="Q37" i="2"/>
  <c r="Q51" i="2"/>
  <c r="U36" i="2"/>
  <c r="Q55" i="2"/>
  <c r="U54" i="2"/>
  <c r="Q52" i="2"/>
  <c r="Q49" i="2"/>
  <c r="U48" i="2"/>
  <c r="Q43" i="2"/>
  <c r="U42" i="2"/>
  <c r="Q39" i="2"/>
  <c r="U38" i="2"/>
  <c r="Q35" i="2"/>
  <c r="U34" i="2"/>
  <c r="Q31" i="2"/>
  <c r="U30" i="2"/>
  <c r="Q27" i="2"/>
  <c r="U26" i="2"/>
  <c r="Q23" i="2"/>
  <c r="U22" i="2"/>
  <c r="Q19" i="2"/>
  <c r="U18" i="2"/>
  <c r="Q15" i="2"/>
  <c r="U14" i="2"/>
  <c r="Q11" i="2"/>
  <c r="U10" i="2"/>
  <c r="U9" i="2"/>
  <c r="N52" i="2"/>
  <c r="W52" i="2" s="1"/>
  <c r="S52" i="2" l="1"/>
  <c r="R10" i="1"/>
  <c r="N9" i="2" l="1"/>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W39" i="2" l="1"/>
  <c r="S39" i="2"/>
  <c r="W23" i="2"/>
  <c r="S23" i="2"/>
  <c r="W15" i="2"/>
  <c r="S15" i="2"/>
  <c r="S48" i="2"/>
  <c r="W48" i="2"/>
  <c r="S38" i="2"/>
  <c r="W38" i="2"/>
  <c r="W30" i="2"/>
  <c r="S30" i="2"/>
  <c r="W22" i="2"/>
  <c r="S22" i="2"/>
  <c r="S18" i="2"/>
  <c r="W18" i="2"/>
  <c r="S14" i="2"/>
  <c r="W14" i="2"/>
  <c r="W45" i="2"/>
  <c r="S45" i="2"/>
  <c r="S37" i="2"/>
  <c r="W37" i="2"/>
  <c r="W17" i="2"/>
  <c r="S17" i="2"/>
  <c r="W49" i="2"/>
  <c r="S49" i="2"/>
  <c r="W35" i="2"/>
  <c r="S35" i="2"/>
  <c r="W27" i="2"/>
  <c r="S27" i="2"/>
  <c r="W19" i="2"/>
  <c r="S19" i="2"/>
  <c r="W11" i="2"/>
  <c r="S11" i="2"/>
  <c r="W34" i="2"/>
  <c r="S34" i="2"/>
  <c r="W26" i="2"/>
  <c r="S26" i="2"/>
  <c r="W51" i="2"/>
  <c r="S51" i="2"/>
  <c r="W47" i="2"/>
  <c r="S47" i="2"/>
  <c r="W41" i="2"/>
  <c r="S41" i="2"/>
  <c r="W33" i="2"/>
  <c r="S33" i="2"/>
  <c r="W29" i="2"/>
  <c r="S29" i="2"/>
  <c r="S25" i="2"/>
  <c r="W25" i="2"/>
  <c r="S21" i="2"/>
  <c r="W21" i="2"/>
  <c r="W13" i="2"/>
  <c r="S13" i="2"/>
  <c r="W9" i="2"/>
  <c r="S9" i="2"/>
  <c r="S50" i="2"/>
  <c r="W50" i="2"/>
  <c r="S46" i="2"/>
  <c r="W46" i="2"/>
  <c r="S44" i="2"/>
  <c r="W44" i="2"/>
  <c r="S40" i="2"/>
  <c r="W40" i="2"/>
  <c r="S36" i="2"/>
  <c r="W36" i="2"/>
  <c r="S32" i="2"/>
  <c r="W32" i="2"/>
  <c r="S28" i="2"/>
  <c r="W28" i="2"/>
  <c r="S24" i="2"/>
  <c r="W24" i="2"/>
  <c r="S20" i="2"/>
  <c r="W20" i="2"/>
  <c r="S16" i="2"/>
  <c r="W16" i="2"/>
  <c r="S12" i="2"/>
  <c r="W12" i="2"/>
  <c r="W43" i="2"/>
  <c r="S43" i="2"/>
  <c r="W31" i="2"/>
  <c r="S31" i="2"/>
  <c r="W42" i="2"/>
  <c r="S42" i="2"/>
  <c r="W10" i="2"/>
  <c r="S10" i="2"/>
  <c r="R11" i="1" l="1"/>
  <c r="U9" i="1" l="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M7" authorId="0" shapeId="0" xr:uid="{00000000-0006-0000-0100-000001000000}">
      <text>
        <r>
          <rPr>
            <b/>
            <sz val="8"/>
            <color indexed="81"/>
            <rFont val="Tahoma"/>
            <family val="2"/>
          </rPr>
          <t>This is the sum of % of TRAVEL on Primary Road, Secondary Road, and Cross Country Road</t>
        </r>
      </text>
    </comment>
    <comment ref="Q7" authorId="0" shapeId="0" xr:uid="{00000000-0006-0000-0100-000002000000}">
      <text>
        <r>
          <rPr>
            <b/>
            <sz val="9"/>
            <color indexed="81"/>
            <rFont val="Tahoma"/>
            <charset val="1"/>
          </rPr>
          <t>1.  Assumes starting with full tank. 
2.  Does NOT include POD fueling.</t>
        </r>
      </text>
    </comment>
    <comment ref="R7" authorId="0" shapeId="0" xr:uid="{00000000-0006-0000-0100-000003000000}">
      <text>
        <r>
          <rPr>
            <b/>
            <sz val="9"/>
            <color indexed="81"/>
            <rFont val="Tahoma"/>
            <charset val="1"/>
          </rPr>
          <t>1.  Assumes starting with full tank. 
2.  Does NOT include POD fueling.</t>
        </r>
      </text>
    </comment>
    <comment ref="U7" authorId="0" shapeId="0" xr:uid="{00000000-0006-0000-0100-000004000000}">
      <text>
        <r>
          <rPr>
            <b/>
            <sz val="9"/>
            <color indexed="81"/>
            <rFont val="Tahoma"/>
            <charset val="1"/>
          </rPr>
          <t>1.  Assumes starting with full tank. 
2.  Does NOT include POD fueling.</t>
        </r>
      </text>
    </comment>
    <comment ref="V7" authorId="0" shapeId="0" xr:uid="{00000000-0006-0000-0100-000005000000}">
      <text>
        <r>
          <rPr>
            <b/>
            <sz val="9"/>
            <color indexed="81"/>
            <rFont val="Tahoma"/>
            <charset val="1"/>
          </rPr>
          <t>1.  Assumes starting with full tank. 
2.  Does NOT include POD fueling.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M7" authorId="0" shapeId="0" xr:uid="{00000000-0006-0000-0200-000001000000}">
      <text>
        <r>
          <rPr>
            <b/>
            <sz val="8"/>
            <color indexed="81"/>
            <rFont val="Tahoma"/>
            <family val="2"/>
          </rPr>
          <t>This is the sum of % of TRAVEL on Primary Road, Secondary Road, and Cross Country Road</t>
        </r>
      </text>
    </comment>
    <comment ref="Q7" authorId="0" shapeId="0" xr:uid="{00000000-0006-0000-0200-000002000000}">
      <text>
        <r>
          <rPr>
            <b/>
            <sz val="9"/>
            <color indexed="81"/>
            <rFont val="Tahoma"/>
            <charset val="1"/>
          </rPr>
          <t>1.  Assumes starting with full tank. 
2.  Does NOT include POD fueling.</t>
        </r>
      </text>
    </comment>
    <comment ref="R7" authorId="0" shapeId="0" xr:uid="{00000000-0006-0000-0200-000003000000}">
      <text>
        <r>
          <rPr>
            <b/>
            <sz val="9"/>
            <color indexed="81"/>
            <rFont val="Tahoma"/>
            <charset val="1"/>
          </rPr>
          <t>1.  Assumes starting with full tank. 
2.  Does NOT include POD fueling.</t>
        </r>
      </text>
    </comment>
    <comment ref="U7" authorId="0" shapeId="0" xr:uid="{00000000-0006-0000-0200-000004000000}">
      <text>
        <r>
          <rPr>
            <b/>
            <sz val="9"/>
            <color indexed="81"/>
            <rFont val="Tahoma"/>
            <charset val="1"/>
          </rPr>
          <t>1.  Assumes starting with full tank. 
2.  Does NOT include POD fueling.</t>
        </r>
      </text>
    </comment>
    <comment ref="V7" authorId="0" shapeId="0" xr:uid="{00000000-0006-0000-0200-000005000000}">
      <text>
        <r>
          <rPr>
            <b/>
            <sz val="9"/>
            <color indexed="81"/>
            <rFont val="Tahoma"/>
            <charset val="1"/>
          </rPr>
          <t>1.  Assumes starting with full tank. 
2.  Does NOT include POD fueling.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M7" authorId="0" shapeId="0" xr:uid="{00000000-0006-0000-0300-000001000000}">
      <text>
        <r>
          <rPr>
            <b/>
            <sz val="8"/>
            <color indexed="81"/>
            <rFont val="Tahoma"/>
            <family val="2"/>
          </rPr>
          <t>This is the sum of % of TRAVEL on Primary Road, Secondary Road, and Cross Country Road</t>
        </r>
      </text>
    </comment>
    <comment ref="Q7" authorId="0" shapeId="0" xr:uid="{00000000-0006-0000-0300-000002000000}">
      <text>
        <r>
          <rPr>
            <b/>
            <sz val="9"/>
            <color indexed="81"/>
            <rFont val="Tahoma"/>
            <charset val="1"/>
          </rPr>
          <t>1.  Assumes starting with full tank. 
2.  Does NOT include POD fueling.</t>
        </r>
      </text>
    </comment>
    <comment ref="R7" authorId="0" shapeId="0" xr:uid="{00000000-0006-0000-0300-000003000000}">
      <text>
        <r>
          <rPr>
            <b/>
            <sz val="9"/>
            <color indexed="81"/>
            <rFont val="Tahoma"/>
            <charset val="1"/>
          </rPr>
          <t>1.  Assumes starting with full tank. 
2.  Does NOT include POD fueling.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L7" authorId="0" shapeId="0" xr:uid="{00000000-0006-0000-0400-000001000000}">
      <text>
        <r>
          <rPr>
            <b/>
            <sz val="9"/>
            <color indexed="81"/>
            <rFont val="Tahoma"/>
            <charset val="1"/>
          </rPr>
          <t>1.  Assumes starting with full tank. 
2.  Does NOT include POD fueling.</t>
        </r>
      </text>
    </comment>
    <comment ref="M7" authorId="0" shapeId="0" xr:uid="{00000000-0006-0000-0400-000002000000}">
      <text>
        <r>
          <rPr>
            <b/>
            <sz val="9"/>
            <color indexed="81"/>
            <rFont val="Tahoma"/>
            <charset val="1"/>
          </rPr>
          <t>1.  Assumes starting with full tank. 
2.  Does NOT include POD fueling.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C7" authorId="0" shapeId="0" xr:uid="{00000000-0006-0000-0500-000001000000}">
      <text>
        <r>
          <rPr>
            <b/>
            <sz val="9"/>
            <color indexed="81"/>
            <rFont val="Tahoma"/>
            <family val="2"/>
          </rPr>
          <t>N/A = not available</t>
        </r>
      </text>
    </comment>
    <comment ref="M7" authorId="0" shapeId="0" xr:uid="{00000000-0006-0000-0500-000002000000}">
      <text>
        <r>
          <rPr>
            <b/>
            <sz val="9"/>
            <color indexed="81"/>
            <rFont val="Tahoma"/>
            <charset val="1"/>
          </rPr>
          <t>1.  Assumes starting with full tank. 
2.  Does NOT include POD fueling.</t>
        </r>
      </text>
    </comment>
    <comment ref="N7" authorId="0" shapeId="0" xr:uid="{00000000-0006-0000-0500-000003000000}">
      <text>
        <r>
          <rPr>
            <b/>
            <sz val="9"/>
            <color indexed="81"/>
            <rFont val="Tahoma"/>
            <charset val="1"/>
          </rPr>
          <t>1.  Assumes starting with full tank. 
2.  Does NOT include POD fueling.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C7" authorId="0" shapeId="0" xr:uid="{00000000-0006-0000-0600-000001000000}">
      <text>
        <r>
          <rPr>
            <b/>
            <sz val="9"/>
            <color indexed="81"/>
            <rFont val="Tahoma"/>
            <family val="2"/>
          </rPr>
          <t>N/A = not available</t>
        </r>
      </text>
    </comment>
    <comment ref="M7" authorId="0" shapeId="0" xr:uid="{00000000-0006-0000-0600-000002000000}">
      <text>
        <r>
          <rPr>
            <b/>
            <sz val="9"/>
            <color indexed="81"/>
            <rFont val="Tahoma"/>
            <family val="2"/>
          </rPr>
          <t>1.  Assumes starting with full tank. 
2.  Does NOT include POD fueling.</t>
        </r>
      </text>
    </comment>
    <comment ref="N7" authorId="0" shapeId="0" xr:uid="{00000000-0006-0000-0600-000003000000}">
      <text>
        <r>
          <rPr>
            <b/>
            <sz val="9"/>
            <color indexed="81"/>
            <rFont val="Tahoma"/>
            <family val="2"/>
          </rPr>
          <t>1.  Assumes starting with full tank. 
2.  Does NOT include POD fueling.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Van Drew, Jennifer CIV US USA TRADOC</author>
  </authors>
  <commentList>
    <comment ref="M7" authorId="0" shapeId="0" xr:uid="{00000000-0006-0000-0700-000001000000}">
      <text>
        <r>
          <rPr>
            <b/>
            <sz val="8"/>
            <color indexed="81"/>
            <rFont val="Tahoma"/>
            <family val="2"/>
          </rPr>
          <t>This is the sum of % of TRAVEL on Primary Road, Secondary Road, and Cross Country Road</t>
        </r>
      </text>
    </comment>
    <comment ref="Q7" authorId="0" shapeId="0" xr:uid="{00000000-0006-0000-0700-000002000000}">
      <text>
        <r>
          <rPr>
            <b/>
            <sz val="9"/>
            <color indexed="81"/>
            <rFont val="Tahoma"/>
            <family val="2"/>
          </rPr>
          <t>1.  Assumes starting with full tank. 
2.  Does NOT include POD fueling.</t>
        </r>
      </text>
    </comment>
    <comment ref="R7" authorId="0" shapeId="0" xr:uid="{00000000-0006-0000-0700-000003000000}">
      <text>
        <r>
          <rPr>
            <b/>
            <sz val="9"/>
            <color indexed="81"/>
            <rFont val="Tahoma"/>
            <family val="2"/>
          </rPr>
          <t>1.  Assumes starting with full tank. 
2.  Does NOT include POD fueling.</t>
        </r>
      </text>
    </comment>
  </commentList>
</comments>
</file>

<file path=xl/sharedStrings.xml><?xml version="1.0" encoding="utf-8"?>
<sst xmlns="http://schemas.openxmlformats.org/spreadsheetml/2006/main" count="1409" uniqueCount="1154">
  <si>
    <t>A27808</t>
  </si>
  <si>
    <t>Percent empty tank for refuel data Validation for dropdowns</t>
  </si>
  <si>
    <t>RESULTS COLUMNS</t>
  </si>
  <si>
    <t>A83852</t>
  </si>
  <si>
    <t>Stryker: ANTITANK: GUIDED MISSILE VEHICLE (ATGM)</t>
  </si>
  <si>
    <t>A93374</t>
  </si>
  <si>
    <t>ARMORED SECURITY VEHICLE: WHEELED W/MOUNT (ASV)</t>
  </si>
  <si>
    <t>C41314</t>
  </si>
  <si>
    <t>Stryker: COMMANDER VEHICLE CV</t>
  </si>
  <si>
    <t>E05010</t>
  </si>
  <si>
    <t>F57713</t>
  </si>
  <si>
    <t>FIRE UNIT VEHICLE MOUNTED: (AVENGER)</t>
  </si>
  <si>
    <t>F86821</t>
  </si>
  <si>
    <t>Stryker: FIRE SUPPORT VEHICLE (FSV)</t>
  </si>
  <si>
    <t>H53326</t>
  </si>
  <si>
    <t>HIGH MOBILITY ARTILLERY ROCKET SYSTEM: HIMARS</t>
  </si>
  <si>
    <t>J22626</t>
  </si>
  <si>
    <t>Stryker: INFANTRY CARRIER VEHICLE</t>
  </si>
  <si>
    <t>J97621</t>
  </si>
  <si>
    <t>K29708</t>
  </si>
  <si>
    <t>ARMORED KNIGHT:</t>
  </si>
  <si>
    <t>M05004</t>
  </si>
  <si>
    <t>M30567</t>
  </si>
  <si>
    <t>M31997</t>
  </si>
  <si>
    <t>TRUCK: HEMTT BASED WATER TENDER M1158</t>
  </si>
  <si>
    <t>M53369</t>
  </si>
  <si>
    <t>Stryker: MORTAR CARRIER</t>
  </si>
  <si>
    <t>M57720</t>
  </si>
  <si>
    <t>Stryker: MOBILE GUN SYSTEM:  (MGS)</t>
  </si>
  <si>
    <t>M74226</t>
  </si>
  <si>
    <t>MINE RESISTANT VEHICLE:</t>
  </si>
  <si>
    <t>N96543</t>
  </si>
  <si>
    <t>Stryker: NBC RECONNAISSANCE VEHICLE</t>
  </si>
  <si>
    <t>R41282</t>
  </si>
  <si>
    <t>RECONNAISSANCE SYSTEM NBC: M93A1 FOX</t>
  </si>
  <si>
    <t>R62673</t>
  </si>
  <si>
    <t>Stryker: RECONNAISSANCE VEHICLE</t>
  </si>
  <si>
    <t>S05006</t>
  </si>
  <si>
    <t>STATION SUPPORT GROUP (SSG): THAAD</t>
  </si>
  <si>
    <t>S25681</t>
  </si>
  <si>
    <t>SHOP EQUIPMENT CONTACT MAINTENANCE ORD/ENG TRUCK MOUNTING</t>
  </si>
  <si>
    <t>S50205</t>
  </si>
  <si>
    <t>STRIKER: M707</t>
  </si>
  <si>
    <t>T05005</t>
  </si>
  <si>
    <t>TRUCK: GUIDED MISSILE  (TRANSPORTER)</t>
  </si>
  <si>
    <t>T05012</t>
  </si>
  <si>
    <t>T05017</t>
  </si>
  <si>
    <t>T05019</t>
  </si>
  <si>
    <t>T05096</t>
  </si>
  <si>
    <t>TRUCK UTILITY: TOW CARRIER ARMD 1-1/4 TON 4X4 W/E (HMMWV)</t>
  </si>
  <si>
    <t>T07543</t>
  </si>
  <si>
    <t>TRUCK UTILITY: S250 SHELTER CARRIER 4X4 W/E (HMMWV)</t>
  </si>
  <si>
    <t>T07679</t>
  </si>
  <si>
    <t>TRUCK UTILITY: HEAVY VARIANT HMMWV 4X4 10000 GVW W/E</t>
  </si>
  <si>
    <t>T11588</t>
  </si>
  <si>
    <t>T34505</t>
  </si>
  <si>
    <t>T34704</t>
  </si>
  <si>
    <t>TRUCK UTILITY EXPANDED CAPACITY: ARMAMENT CARRIER M1152 HMMWV</t>
  </si>
  <si>
    <t>T34840</t>
  </si>
  <si>
    <t>TRUCK UTILITY: ECV TOW CARRIER W/IAP M1167A1</t>
  </si>
  <si>
    <t>T37588</t>
  </si>
  <si>
    <t>TRUCK UTILITY EXPANDED CAPACITY ENHANCED: M1152A1</t>
  </si>
  <si>
    <t>T38707</t>
  </si>
  <si>
    <t>TRUCK AMBULANCE: 2 LITTER ARMD 4X4 W/E (HMMWV)</t>
  </si>
  <si>
    <t>T38844</t>
  </si>
  <si>
    <t>TRUCK AMBULANCE: 4 LITTER ARMD 4X4 W/E (HMMWV)</t>
  </si>
  <si>
    <t>T39518</t>
  </si>
  <si>
    <t>TRUCK CARGO: TACTICAL 8X8 HEAVY EXPANDED MOBILITY W/W W/LT CRANE</t>
  </si>
  <si>
    <t>T39586</t>
  </si>
  <si>
    <t>TRUCK CARGO: TACTICAL 8X8 HEAVY EXPANDED MOBILITY W/MED CRANE</t>
  </si>
  <si>
    <t>T39654</t>
  </si>
  <si>
    <t>TRUCK CARGO: TACTICAL 8X8 HEAVY EXPANDED MOBILITY W/W MED CRANE</t>
  </si>
  <si>
    <t>T40999</t>
  </si>
  <si>
    <t>TRUCK CARGO: HEAVY PLS TRANSPORTER 15-16.5 TON 10X10</t>
  </si>
  <si>
    <t>T41036</t>
  </si>
  <si>
    <t>TRUCK CARGO: 5 TON 6X6 MTV W/E LAPES/AD</t>
  </si>
  <si>
    <t>T41067</t>
  </si>
  <si>
    <t>TRUCK CARGO: HEAVY PLS TRANSPORTER 15-16.5 TON 10X10 W/MHE W/E</t>
  </si>
  <si>
    <t>T41104</t>
  </si>
  <si>
    <t>TRUCK CARGO: 5 TON 6X6 MTV W/E W/W LAPES/AD</t>
  </si>
  <si>
    <t>T41135</t>
  </si>
  <si>
    <t>TRUCK CARGO: MTV W/E W/W</t>
  </si>
  <si>
    <t>T41203</t>
  </si>
  <si>
    <t>TRUCK CARGO: MTV W/MHE W/E</t>
  </si>
  <si>
    <t>T41271</t>
  </si>
  <si>
    <t>TRUCK CARGO: M1087A1</t>
  </si>
  <si>
    <t>T41447</t>
  </si>
  <si>
    <t>T41515</t>
  </si>
  <si>
    <t>TRUCK CARGO: 5 TON WO/WINCH</t>
  </si>
  <si>
    <t>T41721</t>
  </si>
  <si>
    <t>TRUCK CARGO: 8X8 57000 GVW HIGH MOBILITY</t>
  </si>
  <si>
    <t>T41995</t>
  </si>
  <si>
    <t>TRUCK CARGO: 2 1/2 TON 4X4 LMTV W/E LAPES/AD</t>
  </si>
  <si>
    <t>T42063</t>
  </si>
  <si>
    <t>TRUCK CARGO: 2 1/2 TON 4X4 LMTV W/E W/W LAPES/AD</t>
  </si>
  <si>
    <t>T42131</t>
  </si>
  <si>
    <t>TRUCK CARGO: 2 1/2 TON W/WINCH</t>
  </si>
  <si>
    <t>T45435</t>
  </si>
  <si>
    <t>TRUCK: MATERIALS HANDLING-CONTAINER</t>
  </si>
  <si>
    <t>T51759</t>
  </si>
  <si>
    <t>T53858</t>
  </si>
  <si>
    <t>TRUCK MAINTENANCE: TELEPHONE/UTILITY CONST 36000GVW 6X4 W/WN W/E</t>
  </si>
  <si>
    <t>T55054</t>
  </si>
  <si>
    <t>T55236</t>
  </si>
  <si>
    <t>TRUCK PALLETIZED LOADING: M1074A1</t>
  </si>
  <si>
    <t>T56383</t>
  </si>
  <si>
    <t>TRUCK UTILITY EXPANDED CAPACITY ENHANCED 4X4: M1165A1</t>
  </si>
  <si>
    <t>T58161</t>
  </si>
  <si>
    <t>TRUCK TANK: FUEL SERVICING 2500 GALLON 8X8 HEAVY EXP MOB W/WINCH</t>
  </si>
  <si>
    <t>T58318</t>
  </si>
  <si>
    <t>T59048</t>
  </si>
  <si>
    <t>TRUCK TRACTOR: HEAVY EQUIPMENT TRANSPORTER (HET)</t>
  </si>
  <si>
    <t>T59278</t>
  </si>
  <si>
    <t>TRUCK CARGO: TACTICAL 8X8 HEAVY EXPANDED MOBILITY W/LT CRANE</t>
  </si>
  <si>
    <t>T59380</t>
  </si>
  <si>
    <t>T59415</t>
  </si>
  <si>
    <t>TRUCK TRACTOR W/MAIN RECOVERY WINCH: M983A2 LET</t>
  </si>
  <si>
    <t>T59448</t>
  </si>
  <si>
    <t>T59532</t>
  </si>
  <si>
    <t>T59584</t>
  </si>
  <si>
    <t>T59652</t>
  </si>
  <si>
    <t>T60081</t>
  </si>
  <si>
    <t>TRUCK CARGO: 4X4 LMTV W/E</t>
  </si>
  <si>
    <t>T60149</t>
  </si>
  <si>
    <t>TRUCK CARGO: 4X4 LMTV W/E W/W</t>
  </si>
  <si>
    <t>T60353</t>
  </si>
  <si>
    <t>TRUCK TRACTOR: 5 TON YARD-TYPE 4X2</t>
  </si>
  <si>
    <t>T60946</t>
  </si>
  <si>
    <t>TRUCK TRACTOR: LET</t>
  </si>
  <si>
    <t>T61035</t>
  </si>
  <si>
    <t>T61103</t>
  </si>
  <si>
    <t>TRUCK TRACTOR: LINE HAUL C/S 50000 GVWR 6X4 M915</t>
  </si>
  <si>
    <t>T61171</t>
  </si>
  <si>
    <t>TRUCK TRACTOR: MET 8X6 75000 GVW W/W C/S</t>
  </si>
  <si>
    <t>T61239</t>
  </si>
  <si>
    <t>TRUCK TRACTOR: MTV W/E</t>
  </si>
  <si>
    <t>T61307</t>
  </si>
  <si>
    <t>TRUCK TRACTOR: MTV W/E W/W</t>
  </si>
  <si>
    <t>T61375</t>
  </si>
  <si>
    <t>T61494</t>
  </si>
  <si>
    <t>TRUCK UTILITY: CARGO/TROOP CARRIER 1-1/4 TON 4X4 W/E (HMMWV)</t>
  </si>
  <si>
    <t>T61562</t>
  </si>
  <si>
    <t>TRUCK UTILITY: CARGO/TROOP CARRIER 1-1/4 TON 4X4 W/E W/W (HMMWV)</t>
  </si>
  <si>
    <t>T61630</t>
  </si>
  <si>
    <t>TRUCK UTILITY: EXPANDED CAPACITY 4X4 W/E HMMWV M1113</t>
  </si>
  <si>
    <t>T61704</t>
  </si>
  <si>
    <t>TRUCK CARGO: MTV LWB W/E</t>
  </si>
  <si>
    <t>T61772</t>
  </si>
  <si>
    <t>TRUCK CARGO: MTV LWB W/E W/W</t>
  </si>
  <si>
    <t>T61840</t>
  </si>
  <si>
    <t>TRUCK CARGO: MTV LWB W/MHE W/E W/W</t>
  </si>
  <si>
    <t>T61908</t>
  </si>
  <si>
    <t>TRUCK CARGO: MTV W/E</t>
  </si>
  <si>
    <t>T62359</t>
  </si>
  <si>
    <t>TRUCK VAN: M1079A1P2 WO/WINCH</t>
  </si>
  <si>
    <t>T63093</t>
  </si>
  <si>
    <t>TRUCK WRECKER: TACTICAL 8X8 HEAVY EXPANDED MOBILITY W/WINCH</t>
  </si>
  <si>
    <t>T63161</t>
  </si>
  <si>
    <t>T64911</t>
  </si>
  <si>
    <t>TRUCK DUMP: MTV W/E</t>
  </si>
  <si>
    <t>T64979</t>
  </si>
  <si>
    <t>TRUCK DUMP: MTV W/E W/W</t>
  </si>
  <si>
    <t>T65047</t>
  </si>
  <si>
    <t>TRUCK DUMP FMTV: 10 TON</t>
  </si>
  <si>
    <t>T65115</t>
  </si>
  <si>
    <t>TRUCK DUMP (FMTV) 10 TON: M1157</t>
  </si>
  <si>
    <t>T65274</t>
  </si>
  <si>
    <t>TRUCK DUMP: 10 TON W/WINCH</t>
  </si>
  <si>
    <t>T65342</t>
  </si>
  <si>
    <t>TRUCK DUMP: 10 TON WO/WINCH</t>
  </si>
  <si>
    <t>T65526</t>
  </si>
  <si>
    <t>TRUCK DUMP: 5 TON 6X6 MTV W/E LAPES/AD</t>
  </si>
  <si>
    <t>T65594</t>
  </si>
  <si>
    <t>TRUCK DUMP: 5 TON 6X6 MTV W/E W/W LAPES/AD</t>
  </si>
  <si>
    <t>T67136</t>
  </si>
  <si>
    <t>TRUCK VAN: EXPANDABLE WO/WINCH</t>
  </si>
  <si>
    <t>T67680</t>
  </si>
  <si>
    <t>TRUCK CARGO: W/WINCH W/AOA M1083</t>
  </si>
  <si>
    <t>T81874</t>
  </si>
  <si>
    <t>T82180</t>
  </si>
  <si>
    <t>TRUCK: TACTICAL FIREFIGHTING 8X8 HEAVY EXPANDED MOBILITY</t>
  </si>
  <si>
    <t>T87243</t>
  </si>
  <si>
    <t>TRUCK TANK: FUEL SERVICING 2500 GALLON 8X8 HEAVY EXP MOB</t>
  </si>
  <si>
    <t>T88677</t>
  </si>
  <si>
    <t>TRUCK TRACTOR: TACTICAL 8X8 HEAVY EXPANDED MOBILITY W/WINCH</t>
  </si>
  <si>
    <t>T88858</t>
  </si>
  <si>
    <t>TRACTOR LINE HAUL: M915A5</t>
  </si>
  <si>
    <t>T88915</t>
  </si>
  <si>
    <t>T88983</t>
  </si>
  <si>
    <t>T91308</t>
  </si>
  <si>
    <t>TRUCK TRANSPORTER: COMMON BRIDGE 8X8 (CBT)</t>
  </si>
  <si>
    <t>T91656</t>
  </si>
  <si>
    <t>TRUCK TRACTOR: LET 6X6 66000 GVW W/W C/S</t>
  </si>
  <si>
    <t>T92242</t>
  </si>
  <si>
    <t>TRUCK UTILITY: ARMT CARRIER ARMD 1-1/4 TON 4X4 W/E (HMMWV)</t>
  </si>
  <si>
    <t>T92310</t>
  </si>
  <si>
    <t>TRUCK UTILITY: ARMT CARRIER ARMD 1-1/4 TON 4X4 W/E W/W (HMMWV)</t>
  </si>
  <si>
    <t>T92446</t>
  </si>
  <si>
    <t>TRUCK UTILITY: EXPANDED CAPACITY UP ARMORED HMMWV 4X4 W/E</t>
  </si>
  <si>
    <t>T93271</t>
  </si>
  <si>
    <t>T93339</t>
  </si>
  <si>
    <t>T93484</t>
  </si>
  <si>
    <t>TRUCK VAN: LMTV W/E</t>
  </si>
  <si>
    <t>T94671</t>
  </si>
  <si>
    <t>T94709</t>
  </si>
  <si>
    <t>TRUCK WRECKER: MTV W/E W/W</t>
  </si>
  <si>
    <t>T96496</t>
  </si>
  <si>
    <t>TRUCK CARGO</t>
  </si>
  <si>
    <t>X40009</t>
  </si>
  <si>
    <t>TRUCK CARGO: 2-1/2 TON 6X6 W/E</t>
  </si>
  <si>
    <t>X40077</t>
  </si>
  <si>
    <t>TRUCK CARGO: DROP SIDE 2-1/2 TON 6X6 W/E</t>
  </si>
  <si>
    <t>X40146</t>
  </si>
  <si>
    <t>TRUCK CARGO: 2-1/2 TON 6X6 W/WINCH W/E</t>
  </si>
  <si>
    <t>X40283</t>
  </si>
  <si>
    <t>TRUCK CARGO: 2-1/2 TON 6X6 XLWB W/E</t>
  </si>
  <si>
    <t>X40420</t>
  </si>
  <si>
    <t>TRUCK CARGO: 2-1/2 TON 6X6 XLWB W/WINCH W/E</t>
  </si>
  <si>
    <t>X40794</t>
  </si>
  <si>
    <t>TRUCK CARGO: DROP SIDE 5 TON 6X6 W/E</t>
  </si>
  <si>
    <t>X40831</t>
  </si>
  <si>
    <t>TRUCK CARGO: 5 TON 6X6 LWB W/E</t>
  </si>
  <si>
    <t>X40931</t>
  </si>
  <si>
    <t>TRUCK CARGO: DROP SIDE 5 TON 6X6 W/WINCH W/E</t>
  </si>
  <si>
    <t>X40968</t>
  </si>
  <si>
    <t>TRUCK CARGO: 5 TON 6X6 LWB W/WINCH W/E</t>
  </si>
  <si>
    <t>X41105</t>
  </si>
  <si>
    <t>TRUCK CARGO: 5 TON 6X6 XLWB W/E</t>
  </si>
  <si>
    <t>X41242</t>
  </si>
  <si>
    <t>TRUCK CARGO: 5 TON 6X6 XLWB W/WINCH W/E</t>
  </si>
  <si>
    <t>X43708</t>
  </si>
  <si>
    <t>TRUCK DUMP: 5 TON 6X6 W/E</t>
  </si>
  <si>
    <t>X43845</t>
  </si>
  <si>
    <t>TRUCK DUMP: 5 TON 6X6 W/WINCH W/E</t>
  </si>
  <si>
    <t>X44403</t>
  </si>
  <si>
    <t>TRUCK DUMP: 20 TON DSL DRVN 12 CU YD CAP (CCE)</t>
  </si>
  <si>
    <t>X57271</t>
  </si>
  <si>
    <t>TRUCK TANK: FUEL SERVICING 2-1/2 TON 6X6 W/E</t>
  </si>
  <si>
    <t>X58367</t>
  </si>
  <si>
    <t>TRUCK TANK: WATER 1000 GALLON 2-1/2 TON 6X6 W/E</t>
  </si>
  <si>
    <t>X59052</t>
  </si>
  <si>
    <t>TRUCK TRACTOR: 2-1/2 TON 6X6 W/E</t>
  </si>
  <si>
    <t>X59326</t>
  </si>
  <si>
    <t>TRUCK TRACTOR: 5 TON 6X6 W/E</t>
  </si>
  <si>
    <t>X59463</t>
  </si>
  <si>
    <t>TRUCK TRACTOR: 5 TON 6X6 W/WINCH W/E</t>
  </si>
  <si>
    <t>X59874</t>
  </si>
  <si>
    <t>TRUCK TRACTOR: 10 TON 6X6 W/MIDSHIP WINCH W/LOW MTD 5TH WHL W/E</t>
  </si>
  <si>
    <t>X60696</t>
  </si>
  <si>
    <t>TRUCK TRACTOR WRECKER: 5 TON 6X6 W/WINCH W/E</t>
  </si>
  <si>
    <t>X61929</t>
  </si>
  <si>
    <t>TRUCK VAN: EXPANSIBLE 2-1/2 TON 6X6 (ARMY)</t>
  </si>
  <si>
    <t>X62237</t>
  </si>
  <si>
    <t>TRUCK VAN: EXPANSIBLE 5 TON 6X6 (ARMY)</t>
  </si>
  <si>
    <t>X62271</t>
  </si>
  <si>
    <t>TRUCK VAN: EXPANSIBLE 5 TON 6X6 W/HYDRAULIC LIFT GATE (ARMY)</t>
  </si>
  <si>
    <t>X62340</t>
  </si>
  <si>
    <t>TRUCK VAN: SHOP 2-1/2 TON 6X6 W/E</t>
  </si>
  <si>
    <t>X62477</t>
  </si>
  <si>
    <t>TRUCK VAN: SHOP 2-1/2 TON 6X6 W/WINCH W/E</t>
  </si>
  <si>
    <t>X63299</t>
  </si>
  <si>
    <t>TRUCK WRECKER: 5 TON 6X6 W/WINCH W/E</t>
  </si>
  <si>
    <t>Z00399</t>
  </si>
  <si>
    <t>TRUCK TRACTOR: WITH HEAVY DUTY WINCH</t>
  </si>
  <si>
    <t>Z00433</t>
  </si>
  <si>
    <t>Z00477</t>
  </si>
  <si>
    <t>TRUCK MTV DUMP: 10T W/E</t>
  </si>
  <si>
    <t>Z00539</t>
  </si>
  <si>
    <t>TRUCK DUMP: 10 TON W/W</t>
  </si>
  <si>
    <t>Z01362</t>
  </si>
  <si>
    <t>ADMINISTRATION LOGISTICS VAN: AN/TSQ-185(V)1</t>
  </si>
  <si>
    <t>Z01687</t>
  </si>
  <si>
    <t>Z16720</t>
  </si>
  <si>
    <t>COMMUNICATIONS VAN: AN/TSQ-XXX(V)1</t>
  </si>
  <si>
    <t>Z29184</t>
  </si>
  <si>
    <t>FUTURE OPERATIONS VAN: AN/TSQ-XXX(V)1</t>
  </si>
  <si>
    <t>Z30832</t>
  </si>
  <si>
    <t>CURRENT OPERATIONS VAN: AN/TSQ-186(V)1</t>
  </si>
  <si>
    <t>Z42051</t>
  </si>
  <si>
    <t>MAINTENANCE VAN: AN/TSQ-XXX(V)1</t>
  </si>
  <si>
    <t>Z48504</t>
  </si>
  <si>
    <t>PASSIVE DEFENSE VAN: AN/TSQ-XXX(V)1</t>
  </si>
  <si>
    <t>B31098</t>
  </si>
  <si>
    <t>BRIDGE ARMORED VEHICLE LAUNCHED SCISSORS TYPE: 63 FT (AVLB) MLC 70</t>
  </si>
  <si>
    <t>C00255</t>
  </si>
  <si>
    <t>CARRIER AMBULANCE: ARTICULATED TRACKED 1-1/2 TON (SUSV)</t>
  </si>
  <si>
    <t>C10908</t>
  </si>
  <si>
    <t>CARRIER AMMUNITION: TRACKED VEHICLE (CATV)</t>
  </si>
  <si>
    <t>C10990</t>
  </si>
  <si>
    <t>C11158</t>
  </si>
  <si>
    <t>CARRIER ARMORED COMMAND POST: FULL TRACKED</t>
  </si>
  <si>
    <t>C11280</t>
  </si>
  <si>
    <t>CARRIER CARGO TRACKED: 1.5T M973</t>
  </si>
  <si>
    <t>C12155</t>
  </si>
  <si>
    <t>CARRIER PERSONNEL FULL TRACKED: ARMORED FIRE SUPPORT</t>
  </si>
  <si>
    <t>C12815</t>
  </si>
  <si>
    <t>CARRIER SMOKE GENERATOR: FULL TRACKED ARMORED</t>
  </si>
  <si>
    <t>C16921</t>
  </si>
  <si>
    <t>CARRIER CARGO FLATBED: ARTICULATED TRKD 2 TON (SUSV)</t>
  </si>
  <si>
    <t>C18234</t>
  </si>
  <si>
    <t>CARRIER PERSONNEL FULL TRACKED: ARMORED (RISE)</t>
  </si>
  <si>
    <t>C20414</t>
  </si>
  <si>
    <t>BRIDGE ARMORED VEHICLE LAUNCHED SCISSORS TYPE: CL 60 ALUM 60 FT LG OF SPAN</t>
  </si>
  <si>
    <t>C76335</t>
  </si>
  <si>
    <t>CAVALRY FIGHTING VEHICLE: M3</t>
  </si>
  <si>
    <t>D10741</t>
  </si>
  <si>
    <t>D11049</t>
  </si>
  <si>
    <t>CARRIER CARGO TRACKED: 6 TON</t>
  </si>
  <si>
    <t>D11538</t>
  </si>
  <si>
    <t>CARRIER COMMAND POST: LIGHT TRACKED</t>
  </si>
  <si>
    <t>D12087</t>
  </si>
  <si>
    <t>CARRIER PERSONNEL FULL TRACKED: ARMORED</t>
  </si>
  <si>
    <t>E56896</t>
  </si>
  <si>
    <t>F40307</t>
  </si>
  <si>
    <t>FIGHTING VEHICLE: FULL TRACKED INFANTRY (IFV)</t>
  </si>
  <si>
    <t>F40375</t>
  </si>
  <si>
    <t>FIGHTING VEHICLE: FULL TRACKED INFANTRY HI SURVIVABILITY (IFV)</t>
  </si>
  <si>
    <t>F60462</t>
  </si>
  <si>
    <t>FIGHTING VEHICLE: FULL TRACKED CAVALRY (CFV)</t>
  </si>
  <si>
    <t>F60530</t>
  </si>
  <si>
    <t>FIGHTING VEHICLE: FULL TRACKED CAVALRY HI SURVIVABILITY (CFV)</t>
  </si>
  <si>
    <t>F60564</t>
  </si>
  <si>
    <t>FIGHTING VEHICLE: FULL TRACKED INFANTRY (IFV) M2A3</t>
  </si>
  <si>
    <t>F86571</t>
  </si>
  <si>
    <t>FIRE SUPPORT TEAM VEHICLE: BRADLEY (BFIST)</t>
  </si>
  <si>
    <t>F90796</t>
  </si>
  <si>
    <t>FIGHTING VEHICLE: FULL TRACKED CAVALRY (CFV) M3A3</t>
  </si>
  <si>
    <t>G87229</t>
  </si>
  <si>
    <t>GENERATOR SMOKE MECHANICAL: MECHANIZED SMOKE OBSCURANT SYSTEM</t>
  </si>
  <si>
    <t>H57642</t>
  </si>
  <si>
    <t>H82510</t>
  </si>
  <si>
    <t>HEAVY ASSAULT BRIDGE: WOLVERINE (HAB)</t>
  </si>
  <si>
    <t>J81750</t>
  </si>
  <si>
    <t>INFANTRY FIGHTING VEHICLE: M2</t>
  </si>
  <si>
    <t>K57667</t>
  </si>
  <si>
    <t>L43664</t>
  </si>
  <si>
    <t>LAUNCH M60 SERIES TANK CHASS TRNSPTG: 40 AND 60 FT BRDGE TY CL60</t>
  </si>
  <si>
    <t>L44894</t>
  </si>
  <si>
    <t>M31793</t>
  </si>
  <si>
    <t>M2A2ODS: FOR ENGINEERS</t>
  </si>
  <si>
    <t>M82581</t>
  </si>
  <si>
    <t>P19727</t>
  </si>
  <si>
    <t>R50544</t>
  </si>
  <si>
    <t>RECOVERY VEHICLE FULL TRACKED: LIGHT ARMORED</t>
  </si>
  <si>
    <t>R50681</t>
  </si>
  <si>
    <t>RECOVERY VEHICLE FULL TRACKED: MEDIUM</t>
  </si>
  <si>
    <t>R50885</t>
  </si>
  <si>
    <t>RECOVERY VEHICLE FULL TRACKED: HEAVY M88A2</t>
  </si>
  <si>
    <t>T13168</t>
  </si>
  <si>
    <t>TANK COMBAT FULL TRACKED: 120 MILLIMETER GUN</t>
  </si>
  <si>
    <t>T13305</t>
  </si>
  <si>
    <t>TANK COMBAT FULL TRACKED: 120MM GUN M1A2</t>
  </si>
  <si>
    <t>T13374</t>
  </si>
  <si>
    <t>TANK COMBAT FULL TRACKED: 105 MM M1 (ABRAMS)</t>
  </si>
  <si>
    <t>T76541</t>
  </si>
  <si>
    <t>TRACTOR FULL TRACKED HIGH SPEED: DEPLOYABLE LT ENGINEER (DEUCE)</t>
  </si>
  <si>
    <t>W76473</t>
  </si>
  <si>
    <t>TRACTOR FULL TRACKED HIGH SPEED: ARMORED COMBAT EARTHMOVER (ACE)</t>
  </si>
  <si>
    <t>Z00963</t>
  </si>
  <si>
    <t>Z01604</t>
  </si>
  <si>
    <t>Z01605</t>
  </si>
  <si>
    <t>CARRIER: AMMUNITION TRACKED</t>
  </si>
  <si>
    <t>G05003</t>
  </si>
  <si>
    <t>GN01</t>
  </si>
  <si>
    <t>G07461</t>
  </si>
  <si>
    <t>GN ST DED 10KW 50/60HZ: SKID-MTD</t>
  </si>
  <si>
    <t>G11966</t>
  </si>
  <si>
    <t>GENERATOR SET: DIESEL ENGINE SKID MTD: 5KW 60HZ</t>
  </si>
  <si>
    <t>G12034</t>
  </si>
  <si>
    <t>GENERATOR SET: DIESEL ENGINE SKID MTD: 60KW 50/60HZ</t>
  </si>
  <si>
    <t>G12170</t>
  </si>
  <si>
    <t>GENERATOR SET: DIESEL ENGINE SKID MTD: 15KW 50/60HZ</t>
  </si>
  <si>
    <t>G12238</t>
  </si>
  <si>
    <t>GENERATOR SET: DIESEL ENGINE SKID MTD: 15KW 400HZ</t>
  </si>
  <si>
    <t>G17460</t>
  </si>
  <si>
    <t>GENERATOR SET: DIESEL ENGINE TRAILER MTD: 60KW 400HZ PU806 CHASSIS W/FENDER</t>
  </si>
  <si>
    <t>G17528</t>
  </si>
  <si>
    <t>G17800</t>
  </si>
  <si>
    <t>G18052</t>
  </si>
  <si>
    <t>GENERATOR SET: DIESEL ENGINE SKID MTD: 60KW 400HZ</t>
  </si>
  <si>
    <t>G18358</t>
  </si>
  <si>
    <t>GENERATOR SET: DIESEL ENGINE SKID MTD: 3KW 60HZ</t>
  </si>
  <si>
    <t>G26395</t>
  </si>
  <si>
    <t>G35851</t>
  </si>
  <si>
    <t>G35919</t>
  </si>
  <si>
    <t>G35981</t>
  </si>
  <si>
    <t>G36169</t>
  </si>
  <si>
    <t>G36237</t>
  </si>
  <si>
    <t>G37273</t>
  </si>
  <si>
    <t>GENERATOR SET: DIESEL ENGINE TRAILER MTD: 5KW 60HZ MTD ON M116 PU-751/M</t>
  </si>
  <si>
    <t>G40744</t>
  </si>
  <si>
    <t>GENERATOR SET: DIESEL ENGINE TRAILER MTD: 10KW 60HZ MTD ON M116 PU-753/M</t>
  </si>
  <si>
    <t>G41670</t>
  </si>
  <si>
    <t>GENERATOR SET: ASSY COMMERCIAL DED TM 5KW 60HZ 120V 1PH</t>
  </si>
  <si>
    <t>G42170</t>
  </si>
  <si>
    <t>GENERATOR SET: DIESEL ENGINE TRAILER MTD: 10KW 60HZ MTD ONM116A2 PU-798</t>
  </si>
  <si>
    <t>G42238</t>
  </si>
  <si>
    <t>GENERATOR SET: DIESEL ENGINE TRAILER MTD: 5KW 60HZ MTD ON M116A2 PU-797</t>
  </si>
  <si>
    <t>G42488</t>
  </si>
  <si>
    <t>GEN SET DID 5KW 50/60HZ: SKID-MTD</t>
  </si>
  <si>
    <t>G49966</t>
  </si>
  <si>
    <t>G53403</t>
  </si>
  <si>
    <t>GENERATOR SET: DIESEL ENGINE TRAILER MTD: 10KW 400HZMTD ON M116A2 PU-799</t>
  </si>
  <si>
    <t>G53778</t>
  </si>
  <si>
    <t>G62710</t>
  </si>
  <si>
    <t>G62960</t>
  </si>
  <si>
    <t>GEN SE DE 60KW 400HZ: SKID-MTD</t>
  </si>
  <si>
    <t>G63256</t>
  </si>
  <si>
    <t>G74575</t>
  </si>
  <si>
    <t>GENERATOR SET: DIESEL ENGINE SKID MTD: 30KW 50/60HZ</t>
  </si>
  <si>
    <t>G74643</t>
  </si>
  <si>
    <t>G74711</t>
  </si>
  <si>
    <t>GENERATOR SET: DIESEL ENGINE SKID MTD: 10KW 60HZ</t>
  </si>
  <si>
    <t>G74779</t>
  </si>
  <si>
    <t>GENERATOR SET: DIESEL ENGINE SKID MTD: 10KW 400HZ</t>
  </si>
  <si>
    <t>G74847</t>
  </si>
  <si>
    <t>GENERATOR SET: COM DIESEL ENGINE SKID MTD: 3KW 400HZ</t>
  </si>
  <si>
    <t>G74950</t>
  </si>
  <si>
    <t>G75018</t>
  </si>
  <si>
    <t>GEN ST D 10KW 400HZ: SKID-MTD</t>
  </si>
  <si>
    <t>G75200</t>
  </si>
  <si>
    <t>G78135</t>
  </si>
  <si>
    <t>G78203</t>
  </si>
  <si>
    <t>GENERATOR SET: DIESEL ENGINE TRAILER MTD: 15KW 400HZ</t>
  </si>
  <si>
    <t>G78306</t>
  </si>
  <si>
    <t>GENERATOR SET: DIESEL ENGINE TRAILER MTD: 60KW 50/60HZ PU805 CHASSIS W/FENDER</t>
  </si>
  <si>
    <t>G78374</t>
  </si>
  <si>
    <t>GENERATOR SET: DIESEL ENGINE TRAILER MTD: 15KW 60HZ</t>
  </si>
  <si>
    <t>L26934</t>
  </si>
  <si>
    <t>LTT TRAILER-MTD: PU-2001/5 KW/50/60 HZ</t>
  </si>
  <si>
    <t>L27002</t>
  </si>
  <si>
    <t>LTT TRAILER-MTD: PP-3001/5 KW/50/60 HZ</t>
  </si>
  <si>
    <t>L27070</t>
  </si>
  <si>
    <t>LTT TRAILER-MTD: PP-3101/5 KW/50/60 HZ/M200A1</t>
  </si>
  <si>
    <t>L84622</t>
  </si>
  <si>
    <t>LTT TRAILER-MTD: PU-2002/10 KW/50/60HZ</t>
  </si>
  <si>
    <t>L84690</t>
  </si>
  <si>
    <t>LTT TRAILER-MTD: PU-2003/15 KW/50/60HZ</t>
  </si>
  <si>
    <t>L84758</t>
  </si>
  <si>
    <t>LTT TRAILER-MTD: PU-2012/10 KW/400HZ</t>
  </si>
  <si>
    <t>P28083</t>
  </si>
  <si>
    <t>POWER PLANT ELECTRIC TRAILER MOUNTED: 5KW 60HZ AN/MJQ-35</t>
  </si>
  <si>
    <t>P28143</t>
  </si>
  <si>
    <t>P28151</t>
  </si>
  <si>
    <t>POWER PLANT ELECTRIC TRAILER MOUNTED: 5KW 60HZAN/MJQ-36</t>
  </si>
  <si>
    <t>P42126</t>
  </si>
  <si>
    <t>POWER PLANT ELECTRIC TRAILER MOUNTED: 30KW 50/60HZ AN/MJQ 40</t>
  </si>
  <si>
    <t>P42194</t>
  </si>
  <si>
    <t>POWER PLANT ELECTRIC TRAILER MOUNTED: 60KW 50/60HZ AN/MJQ 41</t>
  </si>
  <si>
    <t>P42262</t>
  </si>
  <si>
    <t>P42330</t>
  </si>
  <si>
    <t>P42398</t>
  </si>
  <si>
    <t>POWER PLANT ELECTRIC TRAILER MOUNTED: AN/MJQ-34</t>
  </si>
  <si>
    <t>P42466</t>
  </si>
  <si>
    <t>POWER PLANT ELECTRIC TRAILER MOUNTED: AN/MJQ-42 3KW</t>
  </si>
  <si>
    <t>P42534</t>
  </si>
  <si>
    <t>POWER PLANT ELECTRIC TRAILER MOUNTED: AN/MJQ-43 3KW</t>
  </si>
  <si>
    <t>P42614</t>
  </si>
  <si>
    <t>P63394</t>
  </si>
  <si>
    <t>POWER PLANT: UTILITY</t>
  </si>
  <si>
    <t>P63462</t>
  </si>
  <si>
    <t>POWER PLANT: UTILITY (MEDIUM)</t>
  </si>
  <si>
    <t>P63496</t>
  </si>
  <si>
    <t>POWER PLANT ELECTRIC TRAILER MOUNTED: (EPP III)</t>
  </si>
  <si>
    <t>P63530</t>
  </si>
  <si>
    <t>T39849</t>
  </si>
  <si>
    <t>TRAILER-MTD: PP-3102/10 KW/50/60HZ/M200A1</t>
  </si>
  <si>
    <t>T39917</t>
  </si>
  <si>
    <t>TRAILER-MTD: PP-3105/30 KW/50/60 HZ 2M200A1</t>
  </si>
  <si>
    <t>T39954</t>
  </si>
  <si>
    <t>TRAILER-MTD: PU-2102/30 KW/50/60 HZ/M200A1</t>
  </si>
  <si>
    <t>T40022</t>
  </si>
  <si>
    <t>TRAILER-MTD: PU-2111/15 KW/400 HZ/M200A1</t>
  </si>
  <si>
    <t>T40090</t>
  </si>
  <si>
    <t>TRAILER-MTD: PU-2101/15 KW/50/60 HZ/M200A1</t>
  </si>
  <si>
    <t>T49579</t>
  </si>
  <si>
    <t>TRLE MTD: PP-3003/15 KW 50/60HZ</t>
  </si>
  <si>
    <t>T60034</t>
  </si>
  <si>
    <t>TRAILER-MTD: PU-2103/60 KW/50/60 HZ/M200A1</t>
  </si>
  <si>
    <t>T93232</t>
  </si>
  <si>
    <t>TRAILER-MTD: PP-3106/60 KW/50/60 HZ/2M200A1</t>
  </si>
  <si>
    <t>T93300</t>
  </si>
  <si>
    <t>TRAILER-MTD: PU-2112/30 KW/400HZ/M200A1</t>
  </si>
  <si>
    <t>T93368</t>
  </si>
  <si>
    <t>TRAILER-MTD: PU-2113/60 KW/400 HZ/M200A1</t>
  </si>
  <si>
    <t>Other Hours</t>
  </si>
  <si>
    <t>LIN</t>
  </si>
  <si>
    <t>NOMENCLATURE</t>
  </si>
  <si>
    <t>EC</t>
  </si>
  <si>
    <t>A05007</t>
  </si>
  <si>
    <t>AIRPLANE RECONNAISSANCE CARGO: RC-12H</t>
  </si>
  <si>
    <t>A05008</t>
  </si>
  <si>
    <t>AIRPLANE RECONNAISSANCE CARGO: RC-12K</t>
  </si>
  <si>
    <t>A05009</t>
  </si>
  <si>
    <t>AIRPLANE RECONNAISSANCE: RC-12N</t>
  </si>
  <si>
    <t>A05010</t>
  </si>
  <si>
    <t>AIRPLANE RECONNAISSANCE RC-12P</t>
  </si>
  <si>
    <t>A05011</t>
  </si>
  <si>
    <t>AIRPLANE RECONNAISSANCE RC-12Q</t>
  </si>
  <si>
    <t>A21633</t>
  </si>
  <si>
    <t>AERIAL SCOUT HELICOPTER: OH-58D</t>
  </si>
  <si>
    <t>A29744</t>
  </si>
  <si>
    <t>AIRPLANE CARGO TRANSPORT: C-12C</t>
  </si>
  <si>
    <t>A29812</t>
  </si>
  <si>
    <t>AIRPLANE CARGO TRANSPORT: C-12D</t>
  </si>
  <si>
    <t>A29880</t>
  </si>
  <si>
    <t>AIRPLANE CARGO TRANSPORT: C-23B</t>
  </si>
  <si>
    <t>A30062</t>
  </si>
  <si>
    <t>AIRPLANE CARGO TRANSPORT: C-12F</t>
  </si>
  <si>
    <t>A35499</t>
  </si>
  <si>
    <t>AIRBORNE RECONNAISSANCE: LOW-MULTIFUNCTION (ARL-M) AN/ASQ-223</t>
  </si>
  <si>
    <t>C15172</t>
  </si>
  <si>
    <t>E05002</t>
  </si>
  <si>
    <t>H05001</t>
  </si>
  <si>
    <t>H28647</t>
  </si>
  <si>
    <t>HELICOPTER ADVANCED ATTACK: AH- 64A</t>
  </si>
  <si>
    <t>H30517</t>
  </si>
  <si>
    <t>HELICOPTER CARGO: TRANSPORT: CH-47D</t>
  </si>
  <si>
    <t>H30766</t>
  </si>
  <si>
    <t>HELICOPTER CARGO: MH-60K</t>
  </si>
  <si>
    <t>H31110</t>
  </si>
  <si>
    <t>HELICOPTER OBSERVATION: OH-58C</t>
  </si>
  <si>
    <t>H31329</t>
  </si>
  <si>
    <t>H31595</t>
  </si>
  <si>
    <t>H31872</t>
  </si>
  <si>
    <t>HELICOPTER UTILITY: UH-1V</t>
  </si>
  <si>
    <t>H32361</t>
  </si>
  <si>
    <t>HELICOPTER UTILITY: UH-60L</t>
  </si>
  <si>
    <t>H32429</t>
  </si>
  <si>
    <t>H46150</t>
  </si>
  <si>
    <t>HELICOPTER CARGO: MH-47E</t>
  </si>
  <si>
    <t>H48918</t>
  </si>
  <si>
    <t>HELICOPTER ATTACK: AH-64D</t>
  </si>
  <si>
    <t>K30645</t>
  </si>
  <si>
    <t>HELICOPTER OBSERVATION: OH-6A</t>
  </si>
  <si>
    <t>K32293</t>
  </si>
  <si>
    <t>HELICOPTER UTILITY: UH-60A</t>
  </si>
  <si>
    <t>M33458</t>
  </si>
  <si>
    <t>M85588</t>
  </si>
  <si>
    <t>MULTIPURPOSE: MH-60</t>
  </si>
  <si>
    <t>U05002</t>
  </si>
  <si>
    <t>U05003</t>
  </si>
  <si>
    <t>U84291</t>
  </si>
  <si>
    <t>HELICOPTER MEDEVAC: UH-60L</t>
  </si>
  <si>
    <t>U84541</t>
  </si>
  <si>
    <t>Z00836</t>
  </si>
  <si>
    <t>Z01716</t>
  </si>
  <si>
    <t>AIRPLANE RECON EMARSS HBC KING AIR 350ER:</t>
  </si>
  <si>
    <t>Z01731</t>
  </si>
  <si>
    <t>HELICOPTER, AERIAL SCOUT, OH-58F:</t>
  </si>
  <si>
    <t>Fuel Type</t>
  </si>
  <si>
    <t>RAW DATA COLUMNS</t>
  </si>
  <si>
    <t>C05052</t>
  </si>
  <si>
    <t>C84930</t>
  </si>
  <si>
    <t>E05007</t>
  </si>
  <si>
    <t>F05013</t>
  </si>
  <si>
    <t>J05009</t>
  </si>
  <si>
    <t>M05027</t>
  </si>
  <si>
    <t>M05028</t>
  </si>
  <si>
    <t>M05029</t>
  </si>
  <si>
    <t>M05030</t>
  </si>
  <si>
    <t>M05031</t>
  </si>
  <si>
    <t>M05032</t>
  </si>
  <si>
    <t>M05033</t>
  </si>
  <si>
    <t>T54516</t>
  </si>
  <si>
    <t>Z05271</t>
  </si>
  <si>
    <t>CONTAINER HANDLING: HEAVY EXP MOBIL TACT TRK (HEMTT)</t>
  </si>
  <si>
    <t>ENGINEER MISSION MODULE-WATER DISTRIBUTOR (EMM-WD): TYPE II</t>
  </si>
  <si>
    <t>ENGINEER SQUAD VEHICLE: DOUBLE V HULL (ESVV)</t>
  </si>
  <si>
    <t>FIRE SUPPORT VEHICLE: DOUBLE V HULL (FSVV)</t>
  </si>
  <si>
    <t>INFANTRY CARRIER VEHICLE: DOUBLE V HULL</t>
  </si>
  <si>
    <t>Stryker: ENGINEER SQUAD VEHICLE (ESV)</t>
  </si>
  <si>
    <t>MINE PROTECTED CLEARANCE VEHICLE:</t>
  </si>
  <si>
    <t>M-ATV UI CROWS WITH WIN-T SNE:</t>
  </si>
  <si>
    <t>M-ATV UI (CROWS): WITH WIN-T POP</t>
  </si>
  <si>
    <t>M-ATV UI W/CROW SYSTEM</t>
  </si>
  <si>
    <t>M-ATV UI W/OGPK:</t>
  </si>
  <si>
    <t>MEDIUM FLAIL:</t>
  </si>
  <si>
    <t>MORTAR CARRIER VEHICLE: DOUBLE V HULL (MCVV)</t>
  </si>
  <si>
    <t>MEDICAL EVACUATION VEHICLE: DOUBLE V HULL (MEVV)</t>
  </si>
  <si>
    <t>Stryker: MEDICAL EVACUATION VEHICLE</t>
  </si>
  <si>
    <t>TRUCK TRACTOR: XM1070A1</t>
  </si>
  <si>
    <t>TRACTOR WHEELED: INDUSTRIAL</t>
  </si>
  <si>
    <t>TRUCK CARGO: 5 TON W/WINCH</t>
  </si>
  <si>
    <t>TRACTOR WHEELED: HMEE</t>
  </si>
  <si>
    <t>TRUCK MATERIALS HANDLING-CONTAINER HOISTING: M1148A1P2</t>
  </si>
  <si>
    <t>TRUCK CARGO: PALLETIZED (LHS) M1120A4</t>
  </si>
  <si>
    <t>TRUCK TANK: WO/WINCH</t>
  </si>
  <si>
    <t>TRUCK CARGO: M985A4</t>
  </si>
  <si>
    <t>TRUCK CARGO: WO/WINCH</t>
  </si>
  <si>
    <t>TRUCK CARGO: M977A4</t>
  </si>
  <si>
    <t>TRUCK CARGO: W/MHE WO/WINCH</t>
  </si>
  <si>
    <t>TRUCK CARGO: M985A4 GMT</t>
  </si>
  <si>
    <t>TRUCK TRACTOR: HET 8X6 85000 GVW W/DUAL MIDSHIP WINCH (CS) W/E</t>
  </si>
  <si>
    <t>TRUCK TRACTOR: M1088A1P2 W/WINCH</t>
  </si>
  <si>
    <t>TRUCK WRECKER: M984A4</t>
  </si>
  <si>
    <t>TRUCK PALLETIZED: XM1075A1</t>
  </si>
  <si>
    <t>TRUCK TRACTOR: M983A4</t>
  </si>
  <si>
    <t>TRUCK TRACTOR: WO/WINCH</t>
  </si>
  <si>
    <t>TRUCK CARGO: LWB WO/WINCH</t>
  </si>
  <si>
    <t>TRUCK CARGO: LWB W/WINCH</t>
  </si>
  <si>
    <t>ARMED: ROBOTIC VEH ASSAULT LIGHT ARV-A(L)</t>
  </si>
  <si>
    <t>M1200: TARGETING UNDER ARMOR (TUA)</t>
  </si>
  <si>
    <t>ANTI-TANK GUIDED MISSILE: DOUBLE V HULL (ATVV)</t>
  </si>
  <si>
    <t>TRANSPORTER LAUNCHER:</t>
  </si>
  <si>
    <t>TRUCK: M1120A4 WITH ECHU</t>
  </si>
  <si>
    <t>TRUCK: M1075A1 WITH ECHU</t>
  </si>
  <si>
    <t>CARRIER 120 MILLIMETER MORTAR: SELF PROPELLED ARMORED</t>
  </si>
  <si>
    <t>CARRIER 107 MILLIMETER MORTAR: SELF PROPELLED (LESS MORTAR)</t>
  </si>
  <si>
    <t>COMBAT VEHICLE ANTI-TANK: IMPROVED TOW VEHICLE (W/O TOW WEAPON)</t>
  </si>
  <si>
    <t>HOWITZER MEDIUM SELF PROPELLED: 155MM</t>
  </si>
  <si>
    <t>MULTIPLE LAUNCH ROCKET SYSTEM: (MLRS) M270A1 IMPROVED LAUNCHER</t>
  </si>
  <si>
    <t>X23277</t>
  </si>
  <si>
    <t>TRANSPORTER BRIDGE FLOATING:</t>
  </si>
  <si>
    <t>JOINT ASSAULT BRIDGE (JAB):</t>
  </si>
  <si>
    <t>HOWITZER: MEDIUM SELF PROPELLED</t>
  </si>
  <si>
    <t>CH-47F IMPROVED CARGO HELICOPTER:</t>
  </si>
  <si>
    <t>EXTENDED: RANGE/MULT-PURPOSE (ER/MP) UA (MIP)</t>
  </si>
  <si>
    <t>HELICOPTER CARGO TRANSPRT: MH 47G-</t>
  </si>
  <si>
    <t>HELICOPTER LIGHT UTILITY (LUH): UH-72A</t>
  </si>
  <si>
    <t>HELICOPTER UTILITY: EUH-60L:</t>
  </si>
  <si>
    <t>HELICOPTER UTILITY: UH-60M</t>
  </si>
  <si>
    <t>HELICOPTER MEDEVAC : HH 60M</t>
  </si>
  <si>
    <t>UNMANNED AERIAL VEHICLE  ERMP UAS:</t>
  </si>
  <si>
    <t>UNMANNED AERIAL: VEHICLE (UAV) MQ-5B HUNTER W/CONTAIN (MIP)</t>
  </si>
  <si>
    <t>HELICOPTER MEDEVAC: HH-60Q</t>
  </si>
  <si>
    <t>AIRPLANE CARGO TRANSPORT:</t>
  </si>
  <si>
    <t>HELICOPTER ADVANCE ATTACK AH-64E</t>
  </si>
  <si>
    <t>C18481</t>
  </si>
  <si>
    <t>BREAKER PAVING: GAS DRVN 70 LB CLASS</t>
  </si>
  <si>
    <t>C18729</t>
  </si>
  <si>
    <t>BREAKER PAVING: PNEU DRVN 25 LB CLASS</t>
  </si>
  <si>
    <t>E27792</t>
  </si>
  <si>
    <t>EXCAVATOR: HYDRAULIC (HYEX) TYPE I MULTIPURPOSE CRAWLER MOUNT</t>
  </si>
  <si>
    <t>E27860</t>
  </si>
  <si>
    <t>EXCAVATOR: HYDRAULIC (HYEX) TYPE III MULTIPURPOSE CRAWLER MOUNT</t>
  </si>
  <si>
    <t>E41791</t>
  </si>
  <si>
    <t>E61618</t>
  </si>
  <si>
    <t>COMPACTOR HIGH SPEED: TAMPING SELF-PROPELLED (CCE)</t>
  </si>
  <si>
    <t>F43364</t>
  </si>
  <si>
    <t>CRANE-SHOVEL CRWLR MOUNTED: 12-1/2T W/BOOM 30 FT W/BLK TKLE 12.5T</t>
  </si>
  <si>
    <t>F49673</t>
  </si>
  <si>
    <t>CRUSH SCREEN AND WASH PLANT: DSL/ELEC DRVN WHL MTD 150-225 TPH</t>
  </si>
  <si>
    <t>G27844</t>
  </si>
  <si>
    <t>DISTRIBUTION BITUMIN MATRL TANK TY: TRK MTD 1500 GAL (CCE)</t>
  </si>
  <si>
    <t>G74783</t>
  </si>
  <si>
    <t>GRADER ROAD MOTORIZED: DSL DRVN HVY (CCE)</t>
  </si>
  <si>
    <t>J74886</t>
  </si>
  <si>
    <t>GRADER ROAD MOTORIZED: DSL DRVN SECTIONALIZED</t>
  </si>
  <si>
    <t>J74920</t>
  </si>
  <si>
    <t>GRADER ROAD MOTORIZED: DSL DRVN 10000LB 12FT BLADE W/LEAN FRTWHL</t>
  </si>
  <si>
    <t>K04697</t>
  </si>
  <si>
    <t>HAMMER PILE DRIVER SELF-POWERED: DSL DRVN 7000 LB MAX WEIGHT</t>
  </si>
  <si>
    <t>L15041</t>
  </si>
  <si>
    <t>LOADER SCOOP TYPE: HEAVY TYPE II LOADER</t>
  </si>
  <si>
    <t>L76321</t>
  </si>
  <si>
    <t>LOADER SCOOP TYPE: DED 4X4 W/5 CY GP BUCKET (CCE)</t>
  </si>
  <si>
    <t>L76556</t>
  </si>
  <si>
    <t>LOADER SCOOP TYPE: DSL 2-1/2CU YD HINGE FRME W/MULTI PURP BUCKET</t>
  </si>
  <si>
    <t>L76693</t>
  </si>
  <si>
    <t>LOADER SCOOP TYPE: SEC 2-1/2 CU YD</t>
  </si>
  <si>
    <t>L76897</t>
  </si>
  <si>
    <t>LOADER SCOOP TYPE: 2.5 CUBIC YARD</t>
  </si>
  <si>
    <t>L77147</t>
  </si>
  <si>
    <t>LOADER SKID STEER: TYPE II - TRACK HVY DED</t>
  </si>
  <si>
    <t>L77215</t>
  </si>
  <si>
    <t>LOADER SKID STEER: TYPE III - TRACK OVER WHEEL LIGHT ABN/AMBL</t>
  </si>
  <si>
    <t>L77568</t>
  </si>
  <si>
    <t>HVY LOADERS SCOOP TYPE 1: DED 4X4 4-1/2 CY</t>
  </si>
  <si>
    <t>M05001</t>
  </si>
  <si>
    <t>MOTORIZED GRADER:</t>
  </si>
  <si>
    <t>M54151</t>
  </si>
  <si>
    <t>MIXER CONCRETE TRAILER MOUNTED: GAS DRVN 16 CU FT</t>
  </si>
  <si>
    <t>M55384</t>
  </si>
  <si>
    <t>MIXER ROTARY TILLER: DSL DRVN SELF PROPEL</t>
  </si>
  <si>
    <t>M57048</t>
  </si>
  <si>
    <t>MIXING PLANT ASPHALT: DSL/ELEC PWR 100 TO 150 TON</t>
  </si>
  <si>
    <t>M81382</t>
  </si>
  <si>
    <t>MIXER CONCRETE MODULE: PLS 2600 GALLON</t>
  </si>
  <si>
    <t>N75124</t>
  </si>
  <si>
    <t>PAVING MACHINE BITUMINOUS MATERIAL: DIESEL DRVN CRWLR MTD 12 FT</t>
  </si>
  <si>
    <t>P05023</t>
  </si>
  <si>
    <t>PAVING MACHINE: BITUMINOUS MATERIAL</t>
  </si>
  <si>
    <t>P11866</t>
  </si>
  <si>
    <t>PNEUMATIC TOOL AND COMPRESSOR OUTFIT: 250 CFM TRLR MTD</t>
  </si>
  <si>
    <t>R11127</t>
  </si>
  <si>
    <t>ROLLER MOTORIZED: VIBRATORY ROLLER TYPE II</t>
  </si>
  <si>
    <t>R13167</t>
  </si>
  <si>
    <t>ROLLER VIBRATORY: SELF-PROPELLED DED W/PADFOOT SHELL KIT TYPE I</t>
  </si>
  <si>
    <t>R19753</t>
  </si>
  <si>
    <t>ROLLER: MOTORIZED VIBRATORY TYPE III</t>
  </si>
  <si>
    <t>S05029</t>
  </si>
  <si>
    <t>SCRAPER EARTHMOVING: 14-18 CU YD</t>
  </si>
  <si>
    <t>S10682</t>
  </si>
  <si>
    <t>ROLLER TOWED VIBRATING: DED/GAS 1 DRUM 5 TON</t>
  </si>
  <si>
    <t>S11711</t>
  </si>
  <si>
    <t>ROLLER MOTORIZED STEEL WHEEL: 2 DRUM TANDEM 10-14 TON (CCE)</t>
  </si>
  <si>
    <t>S11793</t>
  </si>
  <si>
    <t>ROLLER PNEUMATIC: VARIABLE PRESSURE SELF-PROPELLED (CCE)</t>
  </si>
  <si>
    <t>S12916</t>
  </si>
  <si>
    <t>ROLLER VIBRATORY: SELF-PROPELLED HIGH IMPACT SINGLE DRUM (CCE)</t>
  </si>
  <si>
    <t>S13546</t>
  </si>
  <si>
    <t>SPREADER: BITUMINOUS MODULE PLS 2500 GALLON</t>
  </si>
  <si>
    <t>S29971</t>
  </si>
  <si>
    <t>SCRAPER ELEVATING: SELF PROPELLED 8-11 CU YD NON-SECTIONALIZED</t>
  </si>
  <si>
    <t>S30039</t>
  </si>
  <si>
    <t>SCRAPER ELEVATING: SELF PROPELLED 9-11 CU YD SECTIONALIZED</t>
  </si>
  <si>
    <t>S34508</t>
  </si>
  <si>
    <t>SAW ABRASIVE DISK MASONRY: GAS DRVN 18 IN BLADE</t>
  </si>
  <si>
    <t>S56246</t>
  </si>
  <si>
    <t>SCRAPER EARTH MOVING SELF-PROPELLED: 14-18 CU YD (CCE)</t>
  </si>
  <si>
    <t>T05015</t>
  </si>
  <si>
    <t>TRACTOR FULL TRKD LOW SPD: T9</t>
  </si>
  <si>
    <t>T05016</t>
  </si>
  <si>
    <t>TRACTOR FL TRKD: LOW SPD - T9 TYPE II W/RIPPE</t>
  </si>
  <si>
    <t>T05026</t>
  </si>
  <si>
    <t>TRACTOR FL TRKD: LOW SPD T-5 TYPE II W/RIPPER</t>
  </si>
  <si>
    <t>T05029</t>
  </si>
  <si>
    <t>TRACTOR FULL TRACKED LOW SPEED: T5</t>
  </si>
  <si>
    <t>T34437</t>
  </si>
  <si>
    <t>TRACTOR WHEELED: DSL 4X4 W/EXCAVATOR AND FRONT LOADER</t>
  </si>
  <si>
    <t>T42725</t>
  </si>
  <si>
    <t>TRUCK CONCRETE: MOBILE MIXER 8 CU YD (CCE)</t>
  </si>
  <si>
    <t>T94171</t>
  </si>
  <si>
    <t>TRUCK WELL DRILLING SUPPORT</t>
  </si>
  <si>
    <t>U76871</t>
  </si>
  <si>
    <t>V11001</t>
  </si>
  <si>
    <t>TAMPER VIBRATING TYPE: INTERNAL COMBUSTION ENGINE DRIVEN</t>
  </si>
  <si>
    <t>W76268</t>
  </si>
  <si>
    <t>TRACTOR FULL TRACKED LOW SPEED: DSL LGT DBP SECTNLZD AIR TRNSPTBL W/ATT</t>
  </si>
  <si>
    <t>W76285</t>
  </si>
  <si>
    <t>TRACTOR FULL TRACKED LOW SPEED: DSL LGT DBP AIR DROPBL W/ANGDOZ W/WINCH</t>
  </si>
  <si>
    <t>W76816</t>
  </si>
  <si>
    <t>TRACTOR FULL TRACKED LOW SPEED: DSL MED DBP W/BULDOZ W/SCARIF WINCH</t>
  </si>
  <si>
    <t>W83529</t>
  </si>
  <si>
    <t>TRACTOR FULL TRACKED LOW SPEED: DSL MED DBP W/BULDOZ W/SCARIF RIPPER</t>
  </si>
  <si>
    <t>W88699</t>
  </si>
  <si>
    <t>TRACTOR FULL TRACKED LOW SPEED: DSL HVY DBP W/BULDOZ W/RIPPER (CCE)</t>
  </si>
  <si>
    <t>W90447</t>
  </si>
  <si>
    <t>TRACTOR WHEELED IND: DSL DRVN 24000 DBP W/BULDOZ W/BACKRIP SCARIF</t>
  </si>
  <si>
    <t>W91074</t>
  </si>
  <si>
    <t>TRACTOR WHEELED IND: DSL W/BACKHOE W/LOADER W/HYD TOOL ATTACH (CCE)</t>
  </si>
  <si>
    <t>Z05126</t>
  </si>
  <si>
    <t>SELF PROPELLED CONCRETE SAW</t>
  </si>
  <si>
    <t>Z38784</t>
  </si>
  <si>
    <t>LIGHT TYPE 1 ABN/ASSLT: 1.6 - 2.1 CUBIC YARD MULTIPURPOSE</t>
  </si>
  <si>
    <t>A05037</t>
  </si>
  <si>
    <t>C40814</t>
  </si>
  <si>
    <t>H53576</t>
  </si>
  <si>
    <t>COMMAND SYSTEM TACTICAL: PATRIOT(TCS) MODEL SG1207 A/U</t>
  </si>
  <si>
    <t>HIGH MOBILITY ENGINEER EXCAVATOR (HMEE): TYPE I</t>
  </si>
  <si>
    <t>Instructions:</t>
  </si>
  <si>
    <t>A05001</t>
  </si>
  <si>
    <t>A70576</t>
  </si>
  <si>
    <t>Z05278</t>
  </si>
  <si>
    <t>ASSAULT BREACHER VEHICLE: (ABV)  XM1150</t>
  </si>
  <si>
    <t>A3 BFIST: W/FS3</t>
  </si>
  <si>
    <t>ABRAMS: M1A2 SEP V3</t>
  </si>
  <si>
    <t>H05006</t>
  </si>
  <si>
    <t>U05004</t>
  </si>
  <si>
    <t>Z05347</t>
  </si>
  <si>
    <t>Z05348</t>
  </si>
  <si>
    <t>Z05349</t>
  </si>
  <si>
    <t>UTILITY CARGO AIRCRAFT UC-35A:</t>
  </si>
  <si>
    <t>AIRPLANE: RECON EMARSS MC-12S-2</t>
  </si>
  <si>
    <t>AIRPLANE RECON EMARSS MC-12S-3:</t>
  </si>
  <si>
    <t>AIRPLANE: RECON EMARSS MC-12S-1</t>
  </si>
  <si>
    <t>JP8</t>
  </si>
  <si>
    <t>Other_Rate
Data
Gal/Hr</t>
  </si>
  <si>
    <t>J30093</t>
  </si>
  <si>
    <t>J35492</t>
  </si>
  <si>
    <t>J35595</t>
  </si>
  <si>
    <t>J35629</t>
  </si>
  <si>
    <t>J35680</t>
  </si>
  <si>
    <t>J35801</t>
  </si>
  <si>
    <t>J35813</t>
  </si>
  <si>
    <t>J35825</t>
  </si>
  <si>
    <t>J35835</t>
  </si>
  <si>
    <t>J36006</t>
  </si>
  <si>
    <t>J36109</t>
  </si>
  <si>
    <t>J36383</t>
  </si>
  <si>
    <t>J36725</t>
  </si>
  <si>
    <t>J38301</t>
  </si>
  <si>
    <t>J40150</t>
  </si>
  <si>
    <t>J41897</t>
  </si>
  <si>
    <t>J43918</t>
  </si>
  <si>
    <t>J45699</t>
  </si>
  <si>
    <t>J45836</t>
  </si>
  <si>
    <t>J46110</t>
  </si>
  <si>
    <t>J46252</t>
  </si>
  <si>
    <t>J46384</t>
  </si>
  <si>
    <t>J47068</t>
  </si>
  <si>
    <t>J49466</t>
  </si>
  <si>
    <t>P27819</t>
  </si>
  <si>
    <t>P27821</t>
  </si>
  <si>
    <t>P27823</t>
  </si>
  <si>
    <t>P28015</t>
  </si>
  <si>
    <t>P28075</t>
  </si>
  <si>
    <t>P41832</t>
  </si>
  <si>
    <t>Z01387</t>
  </si>
  <si>
    <t>Z01402</t>
  </si>
  <si>
    <t>GENERATOR SET: DIESEL ENGINE SEMITRAILER (PPU)</t>
  </si>
  <si>
    <t>GENERATOR SET: DIESEL ENGINE TRAILER MTD: 100KW 50/60HZ MTD ON M353 PU-807</t>
  </si>
  <si>
    <t>GENERATOR SET: DIESEL ENGINE MEP-810B</t>
  </si>
  <si>
    <t>GENERATOR SET: DIESEL ENGINE TRAINING PU-809A</t>
  </si>
  <si>
    <t>GENERATOR SET: DIESEL ENGINE TRAILER MTD: PU-803</t>
  </si>
  <si>
    <t>GENERATOR SET: DIESEL ENGINE TRAILER MTD: PU-804</t>
  </si>
  <si>
    <t>GENERATOR SET: DIESEL ENGINE 10KW 400HZ 1-3PH AC 120/208 120/240 TAC UTIL</t>
  </si>
  <si>
    <t>GENERATOR SET: DIESEL ENGINE: 28V DC</t>
  </si>
  <si>
    <t>GENERATOR SET: DIESEL ENGINE: 60HZ AC</t>
  </si>
  <si>
    <t>GEN ST DED15KWW 50/60HZ: SKID-MTD</t>
  </si>
  <si>
    <t>GENERATOR SET: DIESEL ENGINE TRAILER MTD: PU-802</t>
  </si>
  <si>
    <t>GEN SE DE 30KWW 400HZ: SKID-MTD</t>
  </si>
  <si>
    <t>GEN SET DE 60KWW 50/60HZ: SKID-MTD</t>
  </si>
  <si>
    <t>GENERATOR SET: DIESEL ENGINE SKID MTD: 30KW 400HZ</t>
  </si>
  <si>
    <t>GEN ST D 15KWW 400HZ: SKID-MTD</t>
  </si>
  <si>
    <t>GEN ST DE 30KWW 50/60HZ: SKID-MTD</t>
  </si>
  <si>
    <t>GENERATOR SET: DIESEL ENGINE AN/MJQ-33</t>
  </si>
  <si>
    <t>GENERATING UNIT: C/O BLDG STR W/GEN ST DSL ENG 750KW 60HZ AC</t>
  </si>
  <si>
    <t>GENERATOR SET: DIESEL ENGINE TRAILER MTD: 15KW 60HZ MTD ON M-200A1 PU-405</t>
  </si>
  <si>
    <t>GENERATOR SET: DIESEL ENGINE TRAILER MTD: 60KW 60HZ MTD ON M-200A1 PU-699</t>
  </si>
  <si>
    <t>GENERATOR SET: DIESEL ENGINE TRAILER MTD: 60KW 60HZ MTD ON M-200A1 PU-650</t>
  </si>
  <si>
    <t>GENERATOR SET: DIESEL ENGINE TRAILER MTD: 60KW 400HZ MTD ON M-200A1 PU-707</t>
  </si>
  <si>
    <t>GENERATOR SET: DIESEL ENGINE TRAILER MTD: 100KW 60HZ MTD ON M353 PU-495</t>
  </si>
  <si>
    <t>GENERATOR SET: DIESEL ENGINE: 5KW 60HZ 1-3PH AC 120/208 120/240V TAC UTIL</t>
  </si>
  <si>
    <t>GENERATOR SET: DIESEL ENGINE: 10KW 60HZ 1-3PH AC 120/208 120/240V TAC UTIL</t>
  </si>
  <si>
    <t>GENERATOR SET: DIESEL ENGINE SKID MTD: 15KW 60HZ 3PH AC 120/208 240/416V TAC UTIL</t>
  </si>
  <si>
    <t>GENERATOR SET: DIESEL ENGINE 15KW AC 120/208 240/416V 3PH 400HZ SKD TAC PREC</t>
  </si>
  <si>
    <t>GENERATOR SET: DIESEL ENGINE: 30KW 60HZ 3PH AC 120/208 240/416V 50HZ TAC UTIL</t>
  </si>
  <si>
    <t>GENERATOR SET: DIESEL ENGINE TRAILER MTD: 30KW 60HZ MTD ON M-200A1 PU-406</t>
  </si>
  <si>
    <t>GENERATOR SET: DIESEL ENGINE 30KW AC 120/208 240/416V 3PH 400HZ TAC PRECISE</t>
  </si>
  <si>
    <t>GENERATOR SET: DIESEL ENGINE 60KW 60HZ 3PH AC 120/208 240/416 50HZ TAC UTIL</t>
  </si>
  <si>
    <t>GENERATOR SET: DIESEL ENGINE SKID MTD: 200KW 60HZ 3PH AC 240/416V TACTICAL PRECISE</t>
  </si>
  <si>
    <t>GENERATOR SET: GASOLINE ENGINE: TRAILER MTD: PU-409/M</t>
  </si>
  <si>
    <t>GENERATOR SET: GASOLINE ENGINE: 1.5KW 60HZ 1PH 2 WIRE AC 120V SHOCK TAC UTILITY</t>
  </si>
  <si>
    <t>GENERATOR SET: GASOLINE ENGINE: SKID MTD: 3KW 60HZ 1-3PH 120/240 120/208V TAC UTILITY</t>
  </si>
  <si>
    <t>GENERATOR SET: GASOLINE ENGINE: 3KW 400HZ 1-3PH AC 120/208/240V TAC UTIL</t>
  </si>
  <si>
    <t>GENERATOR SET: GASOLINE ENGINE: TBLR FRAME SKID MTD: 3KW DC 28V SHK TAC UTILITY</t>
  </si>
  <si>
    <t>GENERATOR SET: DIESEL ENGINE TRAILER MTD: 3KW 60HZ 2 EA MTD ON M101 PU-625</t>
  </si>
  <si>
    <t>GENERATOR SET: GASOLINE ENGINE: TRAILER MTD: 3KW 60HZ 2 EA MTD ON M101 PU-617</t>
  </si>
  <si>
    <t>GENERATOR SET: GASOLINE ENGINE: 5KW 60HZ 1-3PH AC 120/240 120/208V SKD TAC UTIL</t>
  </si>
  <si>
    <t>GENERATOR SET: GASOLINE ENGINE: 10KW 400HZ 1-3PH AC 120/240 120/208V TAC UTIL</t>
  </si>
  <si>
    <t>POWER PLANT ELECTRIC TRAILER MOUNTED: 30KW 60HZ 2EA PU-406 W/DIST BOX AN/MJQ-10</t>
  </si>
  <si>
    <t>POWER PLANT ELECTRIC TRAILER MOUNTED: 200KW 60HZ 2GEN SET DED AN/MJQ-11</t>
  </si>
  <si>
    <t>POWER PLANT ELECTRIC TRAILER MOUNTED: 60KW 60HZ 2EA PU-650 W/DIST BOX AN/MJQ-12</t>
  </si>
  <si>
    <t>POWER PLANT ELECTRIC TRAILER MOUNTED: 10KW 60HZ 2EA MTD ON M103A1-AN/MJQ-18</t>
  </si>
  <si>
    <t>POWER PLANT ELECTRIC: AN/MJQ-15</t>
  </si>
  <si>
    <t>POWER PLANT ELECTRIC: AN/MJQ-44</t>
  </si>
  <si>
    <t>POWER PLANT ELECTRIC TRAILER MOUNTED: 5KW 60HZ 2EA MTD ON M103A3 AN/MJQ-16</t>
  </si>
  <si>
    <t>POWER PLANT DIESEL TRAILER MOUNTED: 10KW60HZ AN/NJQ-37</t>
  </si>
  <si>
    <t>POWER PLANT ELECTRIC TRAILER MOUNTED: 10-PWR PLANT DED TM</t>
  </si>
  <si>
    <t>POWER PLANT ELECTRIC TRAILER MOUNTED: AN/MJQ-39</t>
  </si>
  <si>
    <t>TRAILER-MTD: PP-3203/ 60 KW/ 50/60HZ/ M1061E</t>
  </si>
  <si>
    <t>TRAILER-MTD: PP-3114/ 15 KW/ 400HZ/ 2M200A1</t>
  </si>
  <si>
    <t>Fuel Density
(LBS/GAL)</t>
  </si>
  <si>
    <t>Assumed LIN Weight 
(lbs)</t>
  </si>
  <si>
    <r>
      <t>This Class III (BULK) estimation tool was developed to answer the many questions CASCOM's Planning Data Branch gets about Class III(B) estimates.</t>
    </r>
    <r>
      <rPr>
        <i/>
        <strike/>
        <u/>
        <sz val="14"/>
        <color rgb="FFFFFFFF"/>
        <rFont val="Times New Roman"/>
        <family val="1"/>
      </rPr>
      <t/>
    </r>
  </si>
  <si>
    <t>It provides fuel consumption estimates by LIN using the usage profile you enter</t>
  </si>
  <si>
    <t>3. Gray columns are data columns (information that you cannot change).</t>
  </si>
  <si>
    <t>This estimation tool contains the Army G4 Approved Class IIIB Fuel Burn Rates</t>
  </si>
  <si>
    <t>Vehicle starting at __% full tank</t>
  </si>
  <si>
    <t>Select shipping (POE)__% fuel</t>
  </si>
  <si>
    <t xml:space="preserve">% of TRAVEL on Primary Road </t>
  </si>
  <si>
    <t xml:space="preserve">% of TRAVEL on Secondary Road </t>
  </si>
  <si>
    <t>% of TRAVEL on Cross Country Road</t>
  </si>
  <si>
    <t>Armor_Other
Data
Gal/Hr</t>
  </si>
  <si>
    <r>
      <t xml:space="preserve">Idle HOURS
</t>
    </r>
    <r>
      <rPr>
        <i/>
        <sz val="11"/>
        <color rgb="FFC00000"/>
        <rFont val="Verdana"/>
        <family val="2"/>
      </rPr>
      <t>Requires Value &gt;0</t>
    </r>
  </si>
  <si>
    <r>
      <t xml:space="preserve">Total % 
</t>
    </r>
    <r>
      <rPr>
        <sz val="11"/>
        <color rgb="FFC00000"/>
        <rFont val="Verdana"/>
        <family val="2"/>
      </rPr>
      <t>MUST be 100%</t>
    </r>
  </si>
  <si>
    <t>Gallons required to top off each vehicle at the level set in column F</t>
  </si>
  <si>
    <t>STANDARD CONFIGURATION</t>
  </si>
  <si>
    <t>UPARMORED CONFIGURATION</t>
  </si>
  <si>
    <t>1.60934=Km in one mile</t>
  </si>
  <si>
    <t>M05044</t>
  </si>
  <si>
    <t>MMPV: TYPE II</t>
  </si>
  <si>
    <t>T05061</t>
  </si>
  <si>
    <t>T05063</t>
  </si>
  <si>
    <t>T05067</t>
  </si>
  <si>
    <t>TRANSPORTER: COMMON BRIDGE (CBT) M1977A4</t>
  </si>
  <si>
    <t>W05004</t>
  </si>
  <si>
    <t>WATER WELL DRILL RIG: TENDER TRUCK</t>
  </si>
  <si>
    <t>Z05179</t>
  </si>
  <si>
    <t>JOINT LIGHT TACTICAL VEHICLE: TWO SEAT UTILITY</t>
  </si>
  <si>
    <t>Z05253</t>
  </si>
  <si>
    <t>JOINT LIGHT TACTICAL VEHICLE: FOUR SEAT GENERAL PURPOSE</t>
  </si>
  <si>
    <t>Z05282</t>
  </si>
  <si>
    <t>JOINT LIGHT TACTICAL VEHICLE: 4 SEAT-CLOSE COMBAT WEAPONS CARRIE</t>
  </si>
  <si>
    <t>Z05304</t>
  </si>
  <si>
    <t>JOINT LIGHT TACTICAL VEHICLE - FOUR SEAT VARIANT: HEAVY GUNS CAR</t>
  </si>
  <si>
    <t>Z05465</t>
  </si>
  <si>
    <t>MODULAR CATASTROPHIC RECOVERY SYSTEM:</t>
  </si>
  <si>
    <t>Tank Capacity</t>
  </si>
  <si>
    <t>1. Enter the required information in the Green Columns</t>
  </si>
  <si>
    <r>
      <rPr>
        <sz val="11"/>
        <rFont val="Verdana"/>
        <family val="2"/>
      </rPr>
      <t>PER VEHICLE</t>
    </r>
    <r>
      <rPr>
        <sz val="11"/>
        <color rgb="FF000000"/>
        <rFont val="Verdana"/>
        <family val="2"/>
      </rPr>
      <t xml:space="preserve">
Refill Estimate
- Gallons -</t>
    </r>
    <r>
      <rPr>
        <i/>
        <u/>
        <sz val="11"/>
        <color rgb="FFFF0000"/>
        <rFont val="Verdana"/>
        <family val="2"/>
      </rPr>
      <t/>
    </r>
  </si>
  <si>
    <r>
      <rPr>
        <sz val="11"/>
        <rFont val="Verdana"/>
        <family val="2"/>
      </rPr>
      <t>PER VEHICLE</t>
    </r>
    <r>
      <rPr>
        <sz val="11"/>
        <color rgb="FF000000"/>
        <rFont val="Verdana"/>
        <family val="2"/>
      </rPr>
      <t xml:space="preserve">
Refill Estimate
- Gallons -</t>
    </r>
  </si>
  <si>
    <t>(Select a cell, click on the down arrow, and select a value from the list)</t>
  </si>
  <si>
    <t>- Gallons -</t>
  </si>
  <si>
    <t>Quantity</t>
  </si>
  <si>
    <t xml:space="preserve">Refuel 
at __ %full </t>
  </si>
  <si>
    <r>
      <t xml:space="preserve">Total </t>
    </r>
    <r>
      <rPr>
        <i/>
        <sz val="11"/>
        <rFont val="Verdana"/>
        <family val="2"/>
      </rPr>
      <t>KILOMETERS</t>
    </r>
    <r>
      <rPr>
        <sz val="11"/>
        <color rgb="FF000000"/>
        <rFont val="Verdana"/>
        <family val="2"/>
      </rPr>
      <t xml:space="preserve"> to be traveled
</t>
    </r>
    <r>
      <rPr>
        <sz val="11"/>
        <color rgb="FFC00000"/>
        <rFont val="Verdana"/>
        <family val="2"/>
      </rPr>
      <t>Requires Value &gt;0</t>
    </r>
  </si>
  <si>
    <r>
      <t xml:space="preserve">Gallons required to top off </t>
    </r>
    <r>
      <rPr>
        <i/>
        <sz val="10"/>
        <color rgb="FFC00000"/>
        <rFont val="Verdana"/>
        <family val="2"/>
      </rPr>
      <t>one vehicle</t>
    </r>
    <r>
      <rPr>
        <sz val="10"/>
        <color rgb="FF000000"/>
        <rFont val="Verdana"/>
        <family val="2"/>
      </rPr>
      <t xml:space="preserve"> at Air/Surface Port of Entry (APOD/SPOD) based on shipment % of fuel in fuel tank
</t>
    </r>
    <r>
      <rPr>
        <i/>
        <sz val="10"/>
        <color rgb="FFC00000"/>
        <rFont val="Verdana"/>
        <family val="2"/>
      </rPr>
      <t>(selected in column G)</t>
    </r>
  </si>
  <si>
    <t>Idle Rate
Gal/Hr</t>
  </si>
  <si>
    <t>Primary Road Rate
Gal/Hr</t>
  </si>
  <si>
    <t>Secondary Road Rate
Gal/Hr</t>
  </si>
  <si>
    <t>Cross Country Rate
Gal/Hr</t>
  </si>
  <si>
    <t>Primary Road Speed
Km/Hr</t>
  </si>
  <si>
    <t>Secondary Road Speed
Km/Hr</t>
  </si>
  <si>
    <t>Cross Country Speed
Km/Hr</t>
  </si>
  <si>
    <t>2. Select the appropriate value from the drop downs in the Yellow Columns</t>
  </si>
  <si>
    <t>3. Gray Columns are data columns (information that you cannot change)</t>
  </si>
  <si>
    <r>
      <t xml:space="preserve">TOTAL Refill Estimate for number of vehicles in Column D
</t>
    </r>
    <r>
      <rPr>
        <sz val="10"/>
        <rFont val="Verdana"/>
        <family val="2"/>
      </rPr>
      <t>- Gallons -</t>
    </r>
    <r>
      <rPr>
        <sz val="10"/>
        <color rgb="FF000000"/>
        <rFont val="Verdana"/>
        <family val="2"/>
      </rPr>
      <t xml:space="preserve">
</t>
    </r>
    <r>
      <rPr>
        <i/>
        <sz val="10"/>
        <color rgb="FF000000"/>
        <rFont val="Verdana"/>
        <family val="2"/>
      </rPr>
      <t>includes top off at POD</t>
    </r>
  </si>
  <si>
    <t xml:space="preserve">% of HOURS TRAVEL on Primary Road </t>
  </si>
  <si>
    <t xml:space="preserve">% of HOURS TRAVEL on Secondary Road </t>
  </si>
  <si>
    <t>% of HOURS TRAVEL on Cross Country Road</t>
  </si>
  <si>
    <t>Z05339</t>
  </si>
  <si>
    <t>M7A4 BFIST:</t>
  </si>
  <si>
    <t>Z05439</t>
  </si>
  <si>
    <t>GENERAL PURPOSE CARRIER:</t>
  </si>
  <si>
    <t>Z05443</t>
  </si>
  <si>
    <t>MEDICAL EVACUATION CARRIER</t>
  </si>
  <si>
    <t>Z05444</t>
  </si>
  <si>
    <t>120 MILLIMETER MORTAR CARRIER</t>
  </si>
  <si>
    <t>Z05445</t>
  </si>
  <si>
    <t>COMMAND POST CARRIER</t>
  </si>
  <si>
    <t>Z05447</t>
  </si>
  <si>
    <t>ADVANCED MEDICAL TREATMENT CARRIER</t>
  </si>
  <si>
    <t>Other_Rate (U)</t>
  </si>
  <si>
    <r>
      <t xml:space="preserve">Total </t>
    </r>
    <r>
      <rPr>
        <i/>
        <sz val="11"/>
        <rFont val="Verdana"/>
        <family val="2"/>
      </rPr>
      <t>HOURS</t>
    </r>
    <r>
      <rPr>
        <sz val="11"/>
        <color rgb="FF000000"/>
        <rFont val="Verdana"/>
        <family val="2"/>
      </rPr>
      <t xml:space="preserve"> to be used
</t>
    </r>
    <r>
      <rPr>
        <sz val="11"/>
        <color rgb="FFC00000"/>
        <rFont val="Verdana"/>
        <family val="2"/>
      </rPr>
      <t>Requires Value &gt;0</t>
    </r>
  </si>
  <si>
    <t>Estimated TOTAL Gallons for the number of vehicles in column D of the LIN to operate for the hrs entered using the Profile entered in columns H-L</t>
  </si>
  <si>
    <t>Estimated TOTAL Gallons for the number of vehicles in column D of the LIN to operate for the Kilometers/hours entered using the Profile entered in columns H-L</t>
  </si>
  <si>
    <t>Aircraft starting at __% full tank</t>
  </si>
  <si>
    <t>Idle HOURS
Skids/Wheels on Ground, Engine Idling, Rotors Turning</t>
  </si>
  <si>
    <t>Requires Value &gt;0</t>
  </si>
  <si>
    <r>
      <t xml:space="preserve">Daily Total Flight </t>
    </r>
    <r>
      <rPr>
        <i/>
        <sz val="11"/>
        <rFont val="Verdana"/>
        <family val="2"/>
      </rPr>
      <t>HOURS</t>
    </r>
    <r>
      <rPr>
        <sz val="11"/>
        <color rgb="FF000000"/>
        <rFont val="Verdana"/>
        <family val="2"/>
      </rPr>
      <t xml:space="preserve">
</t>
    </r>
    <r>
      <rPr>
        <sz val="11"/>
        <color rgb="FFC00000"/>
        <rFont val="Verdana"/>
        <family val="2"/>
      </rPr>
      <t>Requires Values between 0.5 and 20</t>
    </r>
  </si>
  <si>
    <t>% of HOURS at Flight Profile "Cruise at Max Endurance"</t>
  </si>
  <si>
    <t>% of HOURS at Flight Profile "Cruise at Max Range"</t>
  </si>
  <si>
    <t>% of HOURS at Flight Profile "Hover/Max Speed"</t>
  </si>
  <si>
    <r>
      <t xml:space="preserve">Gallons required to top off </t>
    </r>
    <r>
      <rPr>
        <i/>
        <sz val="10"/>
        <color rgb="FFC00000"/>
        <rFont val="Verdana"/>
        <family val="2"/>
      </rPr>
      <t>one aircraft</t>
    </r>
    <r>
      <rPr>
        <sz val="10"/>
        <color rgb="FF000000"/>
        <rFont val="Verdana"/>
        <family val="2"/>
      </rPr>
      <t xml:space="preserve"> at Air/Surface Port of Entry (APOD/SPOD) based on shipment % of fuel in fuel tank
</t>
    </r>
    <r>
      <rPr>
        <i/>
        <sz val="10"/>
        <color rgb="FFC00000"/>
        <rFont val="Verdana"/>
        <family val="2"/>
      </rPr>
      <t>(selected in column G)</t>
    </r>
  </si>
  <si>
    <t>Gallons required to top off each aircraft at the level set in column F</t>
  </si>
  <si>
    <r>
      <rPr>
        <sz val="11"/>
        <rFont val="Verdana"/>
        <family val="2"/>
      </rPr>
      <t>PER AIRCRAFT</t>
    </r>
    <r>
      <rPr>
        <sz val="11"/>
        <color rgb="FF000000"/>
        <rFont val="Verdana"/>
        <family val="2"/>
      </rPr>
      <t xml:space="preserve">
Refill Estimate
- Gallons -</t>
    </r>
    <r>
      <rPr>
        <i/>
        <u/>
        <sz val="11"/>
        <color rgb="FFFF0000"/>
        <rFont val="Verdana"/>
        <family val="2"/>
      </rPr>
      <t/>
    </r>
  </si>
  <si>
    <r>
      <t xml:space="preserve">TOTAL Refill Estimate for number of aircraft in Column D
</t>
    </r>
    <r>
      <rPr>
        <sz val="10"/>
        <rFont val="Verdana"/>
        <family val="2"/>
      </rPr>
      <t>- Gallons -</t>
    </r>
    <r>
      <rPr>
        <sz val="10"/>
        <color rgb="FF000000"/>
        <rFont val="Verdana"/>
        <family val="2"/>
      </rPr>
      <t xml:space="preserve">
</t>
    </r>
    <r>
      <rPr>
        <i/>
        <sz val="10"/>
        <color rgb="FF000000"/>
        <rFont val="Verdana"/>
        <family val="2"/>
      </rPr>
      <t>includes top off at POD</t>
    </r>
  </si>
  <si>
    <t>Max Endurance
Gal/Hr</t>
  </si>
  <si>
    <t>Max Range
Gal/Hr</t>
  </si>
  <si>
    <t>Max Hover
Gal/Hr</t>
  </si>
  <si>
    <t>Max Endurance Speed
Km/Hr</t>
  </si>
  <si>
    <t>Max Range Speed
Km/Hr</t>
  </si>
  <si>
    <t>Max Hover Speed
Km/Hr</t>
  </si>
  <si>
    <t>A05040</t>
  </si>
  <si>
    <t>AIRPLANE RECON: EMARSS MC-12S</t>
  </si>
  <si>
    <t>RAW DATA COLUMN</t>
  </si>
  <si>
    <t>Other Rate
Gal/Hr</t>
  </si>
  <si>
    <t>Equipment starting at __% full tank</t>
  </si>
  <si>
    <r>
      <t xml:space="preserve">Gallons required to top off </t>
    </r>
    <r>
      <rPr>
        <i/>
        <sz val="10"/>
        <color rgb="FFC00000"/>
        <rFont val="Verdana"/>
        <family val="2"/>
      </rPr>
      <t>one item</t>
    </r>
    <r>
      <rPr>
        <sz val="10"/>
        <color rgb="FF000000"/>
        <rFont val="Verdana"/>
        <family val="2"/>
      </rPr>
      <t xml:space="preserve"> at Air/Surface Port of Entry (APOD/SPOD) based on shipment % of fuel in fuel tank
</t>
    </r>
    <r>
      <rPr>
        <i/>
        <sz val="10"/>
        <color rgb="FFC00000"/>
        <rFont val="Verdana"/>
        <family val="2"/>
      </rPr>
      <t>(selected in column G)</t>
    </r>
  </si>
  <si>
    <t>Gallons required to top off each item at the level set in column F</t>
  </si>
  <si>
    <r>
      <rPr>
        <sz val="11"/>
        <rFont val="Verdana"/>
        <family val="2"/>
      </rPr>
      <t>PER ITEM OF EQUIPMENT</t>
    </r>
    <r>
      <rPr>
        <sz val="11"/>
        <color rgb="FF000000"/>
        <rFont val="Verdana"/>
        <family val="2"/>
      </rPr>
      <t xml:space="preserve">
Refill Estimate
- Gallons -</t>
    </r>
    <r>
      <rPr>
        <i/>
        <u/>
        <sz val="11"/>
        <color rgb="FFFF0000"/>
        <rFont val="Verdana"/>
        <family val="2"/>
      </rPr>
      <t/>
    </r>
  </si>
  <si>
    <r>
      <t xml:space="preserve">TOTAL Refill Estimate for number of generators/power supplies in Column D
</t>
    </r>
    <r>
      <rPr>
        <sz val="10"/>
        <rFont val="Verdana"/>
        <family val="2"/>
      </rPr>
      <t>- Gallons -</t>
    </r>
    <r>
      <rPr>
        <sz val="10"/>
        <color rgb="FF000000"/>
        <rFont val="Verdana"/>
        <family val="2"/>
      </rPr>
      <t xml:space="preserve">
</t>
    </r>
    <r>
      <rPr>
        <i/>
        <sz val="10"/>
        <color rgb="FF000000"/>
        <rFont val="Verdana"/>
        <family val="2"/>
      </rPr>
      <t>includes top off at POD</t>
    </r>
  </si>
  <si>
    <r>
      <t xml:space="preserve">Gallons required to top off </t>
    </r>
    <r>
      <rPr>
        <i/>
        <sz val="10"/>
        <color rgb="FFC00000"/>
        <rFont val="Verdana"/>
        <family val="2"/>
      </rPr>
      <t>one item of equipment</t>
    </r>
    <r>
      <rPr>
        <sz val="10"/>
        <color rgb="FF000000"/>
        <rFont val="Verdana"/>
        <family val="2"/>
      </rPr>
      <t xml:space="preserve"> at Air/Surface Port of Entry (APOD/SPOD) based on shipment % of fuel in fuel tank
</t>
    </r>
    <r>
      <rPr>
        <i/>
        <sz val="10"/>
        <color rgb="FFC00000"/>
        <rFont val="Verdana"/>
        <family val="2"/>
      </rPr>
      <t>(selected in column G)</t>
    </r>
  </si>
  <si>
    <t>Estimated TOTAL Gallons for the number of generators/power supplies in column D of the LIN to operate for the hrs entered using the Profile entered in column H</t>
  </si>
  <si>
    <t>Estimated TOTAL Gallons for the number of equipment in column D of the LIN to operate for the hrs entered using the Profile entered in column H</t>
  </si>
  <si>
    <r>
      <t xml:space="preserve">TOTAL Refill Estimate for number of equipment in Column D
</t>
    </r>
    <r>
      <rPr>
        <sz val="10"/>
        <rFont val="Verdana"/>
        <family val="2"/>
      </rPr>
      <t>- Gallons -</t>
    </r>
    <r>
      <rPr>
        <sz val="10"/>
        <color rgb="FF000000"/>
        <rFont val="Verdana"/>
        <family val="2"/>
      </rPr>
      <t xml:space="preserve">
</t>
    </r>
    <r>
      <rPr>
        <i/>
        <sz val="10"/>
        <color rgb="FF000000"/>
        <rFont val="Verdana"/>
        <family val="2"/>
      </rPr>
      <t>includes top off at POD</t>
    </r>
  </si>
  <si>
    <t>Per Vehicle Estimated Total hrs of on-site work given a full tank</t>
  </si>
  <si>
    <t>G05022</t>
  </si>
  <si>
    <t>120M GRADER TYPE IA</t>
  </si>
  <si>
    <t>NOTE: Assumptions and additional pieces of information are on hidden comments.  Scroll over the cell with the red flag in the upper right hand corner to see the comment.</t>
  </si>
  <si>
    <t>Estimated TOTAL Gallons for the number of aircraft in column D of the LIN to operate for the hrs entered using the Profile entered in columns H-L</t>
  </si>
  <si>
    <t>Wheeled Vehicle</t>
  </si>
  <si>
    <t>Tracked Vehicle</t>
  </si>
  <si>
    <t>Aviation</t>
  </si>
  <si>
    <t>Generators/Power Supplies</t>
  </si>
  <si>
    <t>Construction-Engineer</t>
  </si>
  <si>
    <t>PC</t>
  </si>
  <si>
    <t>SRC</t>
  </si>
  <si>
    <t>WV02</t>
  </si>
  <si>
    <t>FMC</t>
  </si>
  <si>
    <t>SELECT [CTU_UNIT (U)].[Unit_SRC(U)], [CTU_UNIT (U)].[PC(U)], [CTU_EQUIPMENT (U)].[ZLIN(U)], [CTU_EQUIPMENT (U)].[LINQTY(U)]</t>
  </si>
  <si>
    <t>FROM [CTU_UNIT (U)] INNER JOIN [CTU_EQUIPMENT (U)] ON [CTU_UNIT (U)].[Unit_SRC(U)] = [CTU_EQUIPMENT (U)].[Unit_SRC(U)];</t>
  </si>
  <si>
    <t>19E</t>
  </si>
  <si>
    <t>19473K000</t>
  </si>
  <si>
    <t>LINQTY</t>
  </si>
  <si>
    <t>Phase 11</t>
  </si>
  <si>
    <t>UAFuel_Gals</t>
  </si>
  <si>
    <t>06B</t>
  </si>
  <si>
    <t>TV11</t>
  </si>
  <si>
    <t>06387K000</t>
  </si>
  <si>
    <t>Other_Hours(U)</t>
  </si>
  <si>
    <t>Idle_Hours(U)</t>
  </si>
  <si>
    <t>Total_Movement(U)</t>
  </si>
  <si>
    <t>Primary_Road(U)</t>
  </si>
  <si>
    <t>Secondary_Road(U)</t>
  </si>
  <si>
    <t>Cross_Country(U)</t>
  </si>
  <si>
    <t>Total_HRS(U)</t>
  </si>
  <si>
    <t>Total_KMS(U)</t>
  </si>
  <si>
    <t>Tool results</t>
  </si>
  <si>
    <t>Single Rate</t>
  </si>
  <si>
    <t>PDB_EUP Table</t>
  </si>
  <si>
    <t>PDB_Properties_LIN</t>
  </si>
  <si>
    <t>Calc_ClassIIIB_01)Unit</t>
  </si>
  <si>
    <t>Select the LIN from the appropriate worksheet within the tool</t>
  </si>
  <si>
    <t>Using the Main Database (listed above), open the table PDB_Properties_LIN and filter to that LIN.  Copy and paste the EC and FMC into the table below</t>
  </si>
  <si>
    <t>Open the query Calc_ClassIIIB_01)Unit in design view and filter to the SRC and LIN and Phase OperID and push view.  Paste the results in column J below</t>
  </si>
  <si>
    <t>Open the table PDB_EUP and filter to the PC and EC from the table below.  Copy and paste the information into the table below.</t>
  </si>
  <si>
    <t>On the appropriate worksheet in this workbook, fill in the customizable EUP with the information in columns K-P below.  Copy the results into column T below</t>
  </si>
  <si>
    <t>Use the following query to determine what SRCs the LIN is in and LIN QTY (filter the query to the LIN below).  Pick one of the SRCs that returns and paste the SRC, PC, and LINQTY in the table below.</t>
  </si>
  <si>
    <t>Rate it would be in database</t>
  </si>
  <si>
    <t>If J and V match, the tool matches</t>
  </si>
  <si>
    <t>01206K000</t>
  </si>
  <si>
    <t>01B</t>
  </si>
  <si>
    <t>05013K100</t>
  </si>
  <si>
    <t>05A</t>
  </si>
  <si>
    <t>CE01</t>
  </si>
  <si>
    <t>AIR VEHICLE TRANSPORTER: (TUAV-SHADOW)</t>
  </si>
  <si>
    <t>1. Find the LIN or LINs you want estimated fuel consumption rates for and enter the input data into the green cells to the LIN's right. Use the yellow boxes to select from the drop down.</t>
  </si>
  <si>
    <t>2. You will find the estimated fuel consumption in the RESULTS columns.</t>
  </si>
  <si>
    <t>NOTE: You will notice that some tank capacity data is missing.  If you have any of the missing data, please send that data (with a referenced publication) to PDB at the email above.</t>
  </si>
  <si>
    <t>Wheeled Vehicles: Columns D-M</t>
  </si>
  <si>
    <t>Tracked Vehicles: Columns D-M</t>
  </si>
  <si>
    <t>Aviation: Columns D-M</t>
  </si>
  <si>
    <t>Generators and Power Supplies: Columns D-H</t>
  </si>
  <si>
    <t>Construction - Engineer: Columns D-H</t>
  </si>
  <si>
    <t>TRUCK WRECKER: 5 TON M1089A192</t>
  </si>
  <si>
    <t>Z05409</t>
  </si>
  <si>
    <t>M2A4 BRADLEY FIGHTING VEHICLE (BFV)</t>
  </si>
  <si>
    <t>Material Handling: Columns D-H</t>
  </si>
  <si>
    <t>C36151</t>
  </si>
  <si>
    <t>CRANE WHEEL MOUNTED: HYDRAULIC LIGHT 7-1/2 TON W/CAB</t>
  </si>
  <si>
    <t>C36219</t>
  </si>
  <si>
    <t>CRANE WHEEL MOUNTED: HYDRAULIC 7-1/2 TON LIGHT AIRMOBILE/AIRBORNE</t>
  </si>
  <si>
    <t>C36586</t>
  </si>
  <si>
    <t>CRANE WHEEL MOUNTED: HYDRAULIC 25 TON ALL TERRAIN AT422T</t>
  </si>
  <si>
    <t>C39398</t>
  </si>
  <si>
    <t>CRANE WHEEL MOUNTED: HYDRAULIC ROUGH TERRAIN (RTCC)</t>
  </si>
  <si>
    <t>D13545</t>
  </si>
  <si>
    <t>CART GENERAL HAULING: 12-3/4 CU FT CAP 52-1/8X30-3/4X12-1/2 IN</t>
  </si>
  <si>
    <t>F39378</t>
  </si>
  <si>
    <t>CRANE WHEEL MOUNTED: 20 TON W/BOOM CRANE 30 FT W/BLK TKLE 20 TON</t>
  </si>
  <si>
    <t>F43067</t>
  </si>
  <si>
    <t>CRANE WHEEL MOUNTED: 5 TON DSL 4X4 FULL POWER SHIFT RT AIR TRNSPT</t>
  </si>
  <si>
    <t>F43077</t>
  </si>
  <si>
    <t>CRANE WHEEL MOUNTED: 7 TON W/BOOM CRANE 24 FT W/BLK TKLE 9 FT</t>
  </si>
  <si>
    <t>F43429</t>
  </si>
  <si>
    <t>CRANE TRUCK MOUNTED: HYD 25 TON CAT (CCE)</t>
  </si>
  <si>
    <t>L05010</t>
  </si>
  <si>
    <t>LIGHT CAPABILITY ROUGH TERRAIN FORKLIFT (LCRTF): 5K</t>
  </si>
  <si>
    <t>R16611</t>
  </si>
  <si>
    <t>ROUGH TERRAIN CONTAINER HANDLER (RTCH): KALMAR RT240</t>
  </si>
  <si>
    <t>S21580</t>
  </si>
  <si>
    <t>STANDARD AIRCRAFT TOWING SYSTEM: (SATS)</t>
  </si>
  <si>
    <t>T33786</t>
  </si>
  <si>
    <t>TRACTOR WHEELED: DED 4X4 W/FORKLIFT AND CRANE ATT (HMMH)</t>
  </si>
  <si>
    <t>T48941</t>
  </si>
  <si>
    <t>TRUCK LIFT FORK: DED 50000 LB CONT HDLR ROUGH TERRAIN 48 IN LC</t>
  </si>
  <si>
    <t>T48944</t>
  </si>
  <si>
    <t>TRUCK LIFT FORK: DED 6000 LB VARIABLE REACH RT AMMO HDLG</t>
  </si>
  <si>
    <t>T49119</t>
  </si>
  <si>
    <t>TRUCK LIFT FORK: DSL DRVN 10000 LB CAP 48IN LD CTR ROUGH TERRAIN</t>
  </si>
  <si>
    <t>T49255</t>
  </si>
  <si>
    <t>TRUCK LIFT FORK: DSL DRVN 4000 LB CAP ROUGH TERRAIN</t>
  </si>
  <si>
    <t>T73347</t>
  </si>
  <si>
    <t>TRUCK LIFT FORK: VARIABLE REACH ROUGH TERRAIN</t>
  </si>
  <si>
    <t>W88803</t>
  </si>
  <si>
    <t>TRACTOR WHEELED AIRCRAFT TOWING: GAS OP</t>
  </si>
  <si>
    <t>W89557</t>
  </si>
  <si>
    <t>TRACTOR WHEELED WAREHOUSE: GAS/DIESEL 4000 LB</t>
  </si>
  <si>
    <t>X23227</t>
  </si>
  <si>
    <t>TRANSPORTER AIRMOBILE: HYD LIFT FOR SHELTER AND X-4 CONTAINER</t>
  </si>
  <si>
    <t>X48914</t>
  </si>
  <si>
    <t>TRUCK LIFT FORK: DSL DRVN 6000 LB CAP ROUGH TERRAIN</t>
  </si>
  <si>
    <t>X49051</t>
  </si>
  <si>
    <t>TRUCK LIFT FORK: DSL DRVN 10000 LB CAP ROUGH TERRAIN</t>
  </si>
  <si>
    <t>X51585</t>
  </si>
  <si>
    <t>TRUCK LIFT FORK: GAS 4000LB 144 IN LH 68 IN COLLAPS HGT</t>
  </si>
  <si>
    <t>X51791</t>
  </si>
  <si>
    <t>TRUCK LIFT FORK: GAS PT 6000 LB</t>
  </si>
  <si>
    <t>Z05089</t>
  </si>
  <si>
    <t>ALL TERRAIN CRANE TYPE II: (HEAVY)</t>
  </si>
  <si>
    <t>B05006</t>
  </si>
  <si>
    <t>BOAT: BRIDGE ERECTION</t>
  </si>
  <si>
    <t>B25476</t>
  </si>
  <si>
    <t>BOAT BRIDGE ERECTION INBOARD ENGINE: SHALLOW DRAFT</t>
  </si>
  <si>
    <t>F36090</t>
  </si>
  <si>
    <t>CRANE BARGE: 89 TO 250 TON</t>
  </si>
  <si>
    <t>L36654</t>
  </si>
  <si>
    <t>LANDING CRAFT MECHANIZED: MOD2</t>
  </si>
  <si>
    <t>L36739</t>
  </si>
  <si>
    <t>LANDING CRAFT MECHANIZED: 69 FT</t>
  </si>
  <si>
    <t>L36989</t>
  </si>
  <si>
    <t>LANDING CRAFT UTILITY: ROLL ON ROLL OFF TYPE 245 TO 300 FT LG</t>
  </si>
  <si>
    <t>M90110</t>
  </si>
  <si>
    <t>MODULAR CAUSEWAY: FERRY</t>
  </si>
  <si>
    <t>N34334</t>
  </si>
  <si>
    <t>OUTBOARD MOTOR GASOLINE: 25-40 BHP</t>
  </si>
  <si>
    <t>N34376</t>
  </si>
  <si>
    <t>OUTBOARD MOTOR GASOLINE: 40 BHP</t>
  </si>
  <si>
    <t>P34402</t>
  </si>
  <si>
    <t>OUTBOARD MOTOR GASOLINE: 35 HP SILENCED WATERPROOFED</t>
  </si>
  <si>
    <t>T68330</t>
  </si>
  <si>
    <t>TUG: LARGE COASTAL AND INLAND WATERWAY DIESEL</t>
  </si>
  <si>
    <t>T68398</t>
  </si>
  <si>
    <t>TUG: SMALL 900 CLASS</t>
  </si>
  <si>
    <t>V00426</t>
  </si>
  <si>
    <t>VESSEL LOGISTIC SUPPORT: 245 TO 300 FT LG 3000 TO 5500 LTON CAP</t>
  </si>
  <si>
    <t>W41775</t>
  </si>
  <si>
    <t>WARPING TUG: WT1</t>
  </si>
  <si>
    <t>X70909</t>
  </si>
  <si>
    <t>TUG: 600 TO 650 HP</t>
  </si>
  <si>
    <t>X71046</t>
  </si>
  <si>
    <t>TUG: 1200 TO 1530 HP</t>
  </si>
  <si>
    <t>Y00039</t>
  </si>
  <si>
    <t>VESSEL FREIGHT SUPPLY:</t>
  </si>
  <si>
    <t>Z05182</t>
  </si>
  <si>
    <t>FOBAM OUTBOARD MOTOR:</t>
  </si>
  <si>
    <t>Z13905</t>
  </si>
  <si>
    <t>BARGE DERRICK 100 TO 250 TON</t>
  </si>
  <si>
    <t>Z27774</t>
  </si>
  <si>
    <t>THEATER SUPPORT VESSEL</t>
  </si>
  <si>
    <t>COMMANDER'S VEHICLE: DOUBLE EV HULL (CVV)</t>
  </si>
  <si>
    <t>TRUCK 5 TON CRANE AIR VEHICLE TRANSPORTER: UAS HUNTER:</t>
  </si>
  <si>
    <t>TRUCK 5 TON FLATBED: AIR VEHICLE TRANSPORTER UAS HUNTER</t>
  </si>
  <si>
    <t>TRUCK UTILITY EXPANDED: CAPACITY ENHANCED M1152 HMMWV</t>
  </si>
  <si>
    <t>LAUNCHER ROCKET: ARMORED VEHICLE MOUNTED</t>
  </si>
  <si>
    <t>Armored Reconnaissance Airborne Assault Vehicle M2A2</t>
  </si>
  <si>
    <t>POWER PLANT: ELECTRIC TRAILER MOUNTED</t>
  </si>
  <si>
    <t>EXCAVATOR: HYDRAULIC (HYEX) TYPE II MULTIPURPOSE CRAWLER MOUNT</t>
  </si>
  <si>
    <t>SWEEPER ROTARY TOWED: GAS/DIESEL DRIVEN WITH ADJUSTABLE BRUSH</t>
  </si>
  <si>
    <t>Number of REFUEL Points (based on gallons) you need for this LIN at the percent remaining you set in Column F</t>
  </si>
  <si>
    <t>Main_database_2017rates_2016EUP_2018CTU</t>
  </si>
  <si>
    <t>AV04</t>
  </si>
  <si>
    <t>Material Handling</t>
  </si>
  <si>
    <t>Watercraft</t>
  </si>
  <si>
    <t>MH01</t>
  </si>
  <si>
    <t>AB02</t>
  </si>
  <si>
    <t>01247K000</t>
  </si>
  <si>
    <t>01F</t>
  </si>
  <si>
    <t>01209K000</t>
  </si>
  <si>
    <t>01I</t>
  </si>
  <si>
    <t>05473K000</t>
  </si>
  <si>
    <t>05G</t>
  </si>
  <si>
    <t>Match?</t>
  </si>
  <si>
    <t>YES</t>
  </si>
  <si>
    <t>PR_Speed (U)</t>
  </si>
  <si>
    <t>SR_Speed (U)</t>
  </si>
  <si>
    <t>XC_Speed (U)</t>
  </si>
  <si>
    <t>Primary
Gal/Hr</t>
  </si>
  <si>
    <t>Idle HOURS
At a dock or stationary with engines running</t>
  </si>
  <si>
    <r>
      <t xml:space="preserve">Underway </t>
    </r>
    <r>
      <rPr>
        <i/>
        <sz val="11"/>
        <rFont val="Verdana"/>
        <family val="2"/>
      </rPr>
      <t>HOURS</t>
    </r>
    <r>
      <rPr>
        <sz val="11"/>
        <color rgb="FF000000"/>
        <rFont val="Verdana"/>
        <family val="2"/>
      </rPr>
      <t xml:space="preserve">
</t>
    </r>
    <r>
      <rPr>
        <sz val="11"/>
        <color rgb="FFC00000"/>
        <rFont val="Verdana"/>
        <family val="2"/>
      </rPr>
      <t>Requires Values between 0.5 and 20</t>
    </r>
  </si>
  <si>
    <t>% of HOURS at Primary</t>
  </si>
  <si>
    <t>% of HOURS at Secondary</t>
  </si>
  <si>
    <t>% of HOURS at Cross Country</t>
  </si>
  <si>
    <t>Secondary
Gal/Hr</t>
  </si>
  <si>
    <t>Cross Country
Gal/Hr</t>
  </si>
  <si>
    <t>Underway Rate
Gal/Hr</t>
  </si>
  <si>
    <t>Primary Speed
Km/Hr</t>
  </si>
  <si>
    <t>Secondary Speed
Km/Hr</t>
  </si>
  <si>
    <t>Watercraft: Columns D-I</t>
  </si>
  <si>
    <t>Class III Bulk Estimation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</si>
</sst>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9"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i/>
      <strike/>
      <u/>
      <sz val="14"/>
      <color rgb="FFFFFFFF"/>
      <name val="Times New Roman"/>
      <family val="1"/>
    </font>
    <font>
      <sz val="10"/>
      <color indexed="8"/>
      <name val="Arial"/>
    </font>
    <font>
      <sz val="12"/>
      <color theme="1"/>
      <name val="Calibri"/>
      <family val="2"/>
      <scheme val="minor"/>
    </font>
    <font>
      <sz val="11"/>
      <color indexed="8"/>
      <name val="Calibri"/>
      <family val="2"/>
    </font>
    <font>
      <sz val="11"/>
      <color theme="1"/>
      <name val="Calibri"/>
      <family val="2"/>
    </font>
    <font>
      <sz val="20"/>
      <name val="Verdana"/>
      <family val="2"/>
    </font>
    <font>
      <sz val="11"/>
      <name val="Verdana"/>
      <family val="2"/>
    </font>
    <font>
      <b/>
      <sz val="11"/>
      <name val="Verdana"/>
      <family val="2"/>
    </font>
    <font>
      <b/>
      <u/>
      <sz val="11"/>
      <name val="Verdana"/>
      <family val="2"/>
    </font>
    <font>
      <sz val="11"/>
      <color theme="1"/>
      <name val="Verdana"/>
      <family val="2"/>
    </font>
    <font>
      <sz val="11"/>
      <color rgb="FF000000"/>
      <name val="Verdana"/>
      <family val="2"/>
    </font>
    <font>
      <sz val="10"/>
      <color theme="0"/>
      <name val="Verdana"/>
      <family val="2"/>
    </font>
    <font>
      <sz val="10"/>
      <color theme="1"/>
      <name val="Verdana"/>
      <family val="2"/>
    </font>
    <font>
      <sz val="10"/>
      <color rgb="FF000000"/>
      <name val="Verdana"/>
      <family val="2"/>
    </font>
    <font>
      <i/>
      <sz val="11"/>
      <name val="Verdana"/>
      <family val="2"/>
    </font>
    <font>
      <sz val="11"/>
      <color rgb="FFC00000"/>
      <name val="Verdana"/>
      <family val="2"/>
    </font>
    <font>
      <i/>
      <sz val="11"/>
      <color rgb="FFC00000"/>
      <name val="Verdana"/>
      <family val="2"/>
    </font>
    <font>
      <i/>
      <u/>
      <sz val="11"/>
      <color rgb="FFFF0000"/>
      <name val="Verdana"/>
      <family val="2"/>
    </font>
    <font>
      <b/>
      <sz val="8"/>
      <color indexed="81"/>
      <name val="Tahoma"/>
      <family val="2"/>
    </font>
    <font>
      <sz val="11"/>
      <color indexed="8"/>
      <name val="Calibri"/>
    </font>
    <font>
      <b/>
      <sz val="9"/>
      <color indexed="81"/>
      <name val="Tahoma"/>
      <charset val="1"/>
    </font>
    <font>
      <i/>
      <sz val="10"/>
      <color rgb="FFC00000"/>
      <name val="Verdana"/>
      <family val="2"/>
    </font>
    <font>
      <sz val="8"/>
      <color theme="1"/>
      <name val="Verdana"/>
      <family val="2"/>
    </font>
    <font>
      <sz val="10"/>
      <name val="Verdana"/>
      <family val="2"/>
    </font>
    <font>
      <i/>
      <sz val="10"/>
      <color rgb="FF000000"/>
      <name val="Verdana"/>
      <family val="2"/>
    </font>
    <font>
      <sz val="9"/>
      <name val="Verdana"/>
      <family val="2"/>
    </font>
    <font>
      <sz val="9"/>
      <color rgb="FF000000"/>
      <name val="Verdana"/>
      <family val="2"/>
    </font>
    <font>
      <sz val="14"/>
      <color theme="0"/>
      <name val="Verdana"/>
      <family val="2"/>
    </font>
    <font>
      <sz val="12"/>
      <color theme="1"/>
      <name val="Verdana"/>
      <family val="2"/>
    </font>
    <font>
      <b/>
      <sz val="12"/>
      <name val="Verdana"/>
      <family val="2"/>
    </font>
    <font>
      <sz val="10"/>
      <color indexed="8"/>
      <name val="Verdana"/>
      <family val="2"/>
    </font>
    <font>
      <b/>
      <sz val="9"/>
      <color indexed="81"/>
      <name val="Tahoma"/>
      <family val="2"/>
    </font>
    <font>
      <sz val="10"/>
      <color indexed="8"/>
      <name val="Tahoma"/>
    </font>
    <font>
      <sz val="10"/>
      <color rgb="FFFF0000"/>
      <name val="Verdana"/>
      <family val="2"/>
    </font>
    <font>
      <sz val="10"/>
      <color indexed="8"/>
      <name val="Tahoma"/>
      <family val="2"/>
    </font>
  </fonts>
  <fills count="1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rgb="FFD8E4BC"/>
        <bgColor rgb="FFC0C0C0"/>
      </patternFill>
    </fill>
    <fill>
      <patternFill patternType="solid">
        <fgColor rgb="FFD8E4BC"/>
        <bgColor rgb="FFEEF0FD"/>
      </patternFill>
    </fill>
    <fill>
      <patternFill patternType="solid">
        <fgColor rgb="FFFFFFCC"/>
        <bgColor rgb="FFEEF0FD"/>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C0C0C0"/>
      </patternFill>
    </fill>
    <fill>
      <patternFill patternType="solid">
        <fgColor rgb="FFFFFFFF"/>
        <bgColor rgb="FF000000"/>
      </patternFill>
    </fill>
    <fill>
      <patternFill patternType="solid">
        <fgColor rgb="FFFFFFFF"/>
        <bgColor auto="1"/>
      </patternFill>
    </fill>
    <fill>
      <patternFill patternType="solid">
        <fgColor rgb="FFFFFFFF"/>
        <bgColor rgb="FFEEF0FD"/>
      </patternFill>
    </fill>
    <fill>
      <patternFill patternType="solid">
        <fgColor indexed="22"/>
        <bgColor indexed="0"/>
      </patternFill>
    </fill>
    <fill>
      <patternFill patternType="solid">
        <fgColor theme="0" tint="-0.14999847407452621"/>
        <bgColor auto="1"/>
      </patternFill>
    </fill>
    <fill>
      <patternFill patternType="solid">
        <fgColor theme="0" tint="-0.14999847407452621"/>
        <bgColor indexed="0"/>
      </patternFill>
    </fill>
    <fill>
      <patternFill patternType="solid">
        <fgColor rgb="FFD8E4BC"/>
        <bgColor indexed="64"/>
      </patternFill>
    </fill>
  </fills>
  <borders count="58">
    <border>
      <left/>
      <right/>
      <top/>
      <bottom/>
      <diagonal/>
    </border>
    <border>
      <left/>
      <right/>
      <top/>
      <bottom style="dashed">
        <color indexed="64"/>
      </bottom>
      <diagonal/>
    </border>
    <border>
      <left/>
      <right/>
      <top style="thick">
        <color auto="1"/>
      </top>
      <bottom style="thick">
        <color auto="1"/>
      </bottom>
      <diagonal/>
    </border>
    <border>
      <left style="dashed">
        <color auto="1"/>
      </left>
      <right/>
      <top/>
      <bottom/>
      <diagonal/>
    </border>
    <border>
      <left style="dashed">
        <color auto="1"/>
      </left>
      <right/>
      <top style="thick">
        <color auto="1"/>
      </top>
      <bottom style="thick">
        <color auto="1"/>
      </bottom>
      <diagonal/>
    </border>
    <border>
      <left style="dashed">
        <color auto="1"/>
      </left>
      <right/>
      <top/>
      <bottom style="thick">
        <color auto="1"/>
      </bottom>
      <diagonal/>
    </border>
    <border>
      <left/>
      <right style="dashed">
        <color auto="1"/>
      </right>
      <top/>
      <bottom/>
      <diagonal/>
    </border>
    <border>
      <left/>
      <right style="dashed">
        <color auto="1"/>
      </right>
      <top style="thick">
        <color auto="1"/>
      </top>
      <bottom style="thick">
        <color auto="1"/>
      </bottom>
      <diagonal/>
    </border>
    <border>
      <left style="thin">
        <color indexed="8"/>
      </left>
      <right style="thin">
        <color indexed="8"/>
      </right>
      <top style="thin">
        <color indexed="8"/>
      </top>
      <bottom style="thin">
        <color indexed="8"/>
      </bottom>
      <diagonal/>
    </border>
    <border>
      <left/>
      <right style="thin">
        <color indexed="8"/>
      </right>
      <top style="thick">
        <color auto="1"/>
      </top>
      <bottom style="thick">
        <color auto="1"/>
      </bottom>
      <diagonal/>
    </border>
    <border>
      <left style="thin">
        <color indexed="8"/>
      </left>
      <right/>
      <top style="thin">
        <color indexed="8"/>
      </top>
      <bottom style="thin">
        <color indexed="8"/>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bottom style="thick">
        <color auto="1"/>
      </bottom>
      <diagonal/>
    </border>
    <border>
      <left/>
      <right style="dashed">
        <color auto="1"/>
      </right>
      <top/>
      <bottom style="thick">
        <color auto="1"/>
      </bottom>
      <diagonal/>
    </border>
    <border>
      <left style="dashed">
        <color auto="1"/>
      </left>
      <right/>
      <top style="dashed">
        <color auto="1"/>
      </top>
      <bottom style="dashed">
        <color auto="1"/>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dashed">
        <color auto="1"/>
      </left>
      <right/>
      <top style="thick">
        <color auto="1"/>
      </top>
      <bottom style="thin">
        <color indexed="22"/>
      </bottom>
      <diagonal/>
    </border>
    <border>
      <left style="dashed">
        <color auto="1"/>
      </left>
      <right/>
      <top style="thin">
        <color indexed="22"/>
      </top>
      <bottom style="thin">
        <color indexed="22"/>
      </bottom>
      <diagonal/>
    </border>
    <border>
      <left/>
      <right style="dashed">
        <color auto="1"/>
      </right>
      <top style="thin">
        <color indexed="22"/>
      </top>
      <bottom style="thin">
        <color indexed="22"/>
      </bottom>
      <diagonal/>
    </border>
    <border>
      <left/>
      <right/>
      <top style="thick">
        <color auto="1"/>
      </top>
      <bottom style="thin">
        <color indexed="22"/>
      </bottom>
      <diagonal/>
    </border>
    <border>
      <left/>
      <right style="dashed">
        <color auto="1"/>
      </right>
      <top style="thick">
        <color auto="1"/>
      </top>
      <bottom style="thin">
        <color indexed="22"/>
      </bottom>
      <diagonal/>
    </border>
    <border>
      <left style="dashed">
        <color auto="1"/>
      </left>
      <right/>
      <top/>
      <bottom style="thin">
        <color indexed="22"/>
      </bottom>
      <diagonal/>
    </border>
    <border>
      <left style="thin">
        <color indexed="22"/>
      </left>
      <right style="thin">
        <color indexed="22"/>
      </right>
      <top style="thin">
        <color indexed="22"/>
      </top>
      <bottom style="thin">
        <color indexed="22"/>
      </bottom>
      <diagonal/>
    </border>
    <border>
      <left style="dashed">
        <color auto="1"/>
      </left>
      <right style="dashed">
        <color auto="1"/>
      </right>
      <top style="thick">
        <color auto="1"/>
      </top>
      <bottom style="double">
        <color auto="1"/>
      </bottom>
      <diagonal/>
    </border>
    <border>
      <left style="dashed">
        <color auto="1"/>
      </left>
      <right/>
      <top style="thick">
        <color auto="1"/>
      </top>
      <bottom style="double">
        <color auto="1"/>
      </bottom>
      <diagonal/>
    </border>
    <border>
      <left/>
      <right style="dashed">
        <color auto="1"/>
      </right>
      <top style="thick">
        <color auto="1"/>
      </top>
      <bottom style="double">
        <color auto="1"/>
      </bottom>
      <diagonal/>
    </border>
    <border>
      <left/>
      <right/>
      <top style="thick">
        <color auto="1"/>
      </top>
      <bottom style="double">
        <color auto="1"/>
      </bottom>
      <diagonal/>
    </border>
    <border>
      <left style="dashed">
        <color auto="1"/>
      </left>
      <right/>
      <top style="thin">
        <color indexed="22"/>
      </top>
      <bottom/>
      <diagonal/>
    </border>
    <border>
      <left/>
      <right/>
      <top style="dashed">
        <color auto="1"/>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dashed">
        <color auto="1"/>
      </left>
      <right style="dashed">
        <color auto="1"/>
      </right>
      <top style="dashed">
        <color auto="1"/>
      </top>
      <bottom style="thick">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thick">
        <color auto="1"/>
      </bottom>
      <diagonal/>
    </border>
    <border>
      <left style="dashed">
        <color auto="1"/>
      </left>
      <right/>
      <top/>
      <bottom style="thin">
        <color theme="0" tint="-0.24994659260841701"/>
      </bottom>
      <diagonal/>
    </border>
    <border>
      <left style="dashed">
        <color auto="1"/>
      </left>
      <right/>
      <top style="thin">
        <color theme="0" tint="-0.24994659260841701"/>
      </top>
      <bottom style="thin">
        <color theme="0" tint="-0.24994659260841701"/>
      </bottom>
      <diagonal/>
    </border>
    <border>
      <left style="dashed">
        <color auto="1"/>
      </left>
      <right/>
      <top style="thin">
        <color theme="0" tint="-0.24994659260841701"/>
      </top>
      <bottom/>
      <diagonal/>
    </border>
    <border>
      <left style="dashed">
        <color auto="1"/>
      </left>
      <right/>
      <top style="double">
        <color auto="1"/>
      </top>
      <bottom style="thin">
        <color theme="0" tint="-0.24994659260841701"/>
      </bottom>
      <diagonal/>
    </border>
    <border>
      <left/>
      <right style="dashed">
        <color auto="1"/>
      </right>
      <top style="dashed">
        <color auto="1"/>
      </top>
      <bottom/>
      <diagonal/>
    </border>
    <border>
      <left/>
      <right style="dashed">
        <color auto="1"/>
      </right>
      <top/>
      <bottom style="thin">
        <color indexed="22"/>
      </bottom>
      <diagonal/>
    </border>
    <border>
      <left style="thin">
        <color indexed="22"/>
      </left>
      <right/>
      <top style="thin">
        <color indexed="22"/>
      </top>
      <bottom style="thin">
        <color theme="0" tint="-0.24994659260841701"/>
      </bottom>
      <diagonal/>
    </border>
    <border>
      <left style="thin">
        <color indexed="22"/>
      </left>
      <right/>
      <top style="thin">
        <color theme="0" tint="-0.24994659260841701"/>
      </top>
      <bottom style="thin">
        <color theme="0" tint="-0.24994659260841701"/>
      </bottom>
      <diagonal/>
    </border>
    <border>
      <left style="thin">
        <color indexed="22"/>
      </left>
      <right/>
      <top style="thin">
        <color theme="0" tint="-0.24994659260841701"/>
      </top>
      <bottom style="thin">
        <color indexed="22"/>
      </bottom>
      <diagonal/>
    </border>
    <border>
      <left style="dashed">
        <color auto="1"/>
      </left>
      <right style="dashed">
        <color auto="1"/>
      </right>
      <top/>
      <bottom style="thin">
        <color theme="0" tint="-0.24994659260841701"/>
      </bottom>
      <diagonal/>
    </border>
    <border>
      <left style="thin">
        <color indexed="8"/>
      </left>
      <right/>
      <top/>
      <bottom/>
      <diagonal/>
    </border>
    <border>
      <left/>
      <right/>
      <top/>
      <bottom style="thin">
        <color indexed="8"/>
      </bottom>
      <diagonal/>
    </border>
    <border>
      <left style="thin">
        <color indexed="22"/>
      </left>
      <right style="thin">
        <color indexed="22"/>
      </right>
      <top/>
      <bottom style="thin">
        <color indexed="22"/>
      </bottom>
      <diagonal/>
    </border>
    <border>
      <left/>
      <right style="thin">
        <color indexed="8"/>
      </right>
      <top style="thin">
        <color indexed="8"/>
      </top>
      <bottom style="thin">
        <color indexed="8"/>
      </bottom>
      <diagonal/>
    </border>
    <border>
      <left/>
      <right style="thin">
        <color indexed="22"/>
      </right>
      <top style="thin">
        <color indexed="22"/>
      </top>
      <bottom style="thin">
        <color indexed="22"/>
      </bottom>
      <diagonal/>
    </border>
    <border>
      <left style="thin">
        <color indexed="22"/>
      </left>
      <right style="dashed">
        <color auto="1"/>
      </right>
      <top style="thin">
        <color indexed="22"/>
      </top>
      <bottom style="thin">
        <color indexed="22"/>
      </bottom>
      <diagonal/>
    </border>
    <border>
      <left style="dashed">
        <color theme="1"/>
      </left>
      <right style="thin">
        <color indexed="22"/>
      </right>
      <top style="thick">
        <color auto="1"/>
      </top>
      <bottom style="thin">
        <color indexed="22"/>
      </bottom>
      <diagonal/>
    </border>
    <border>
      <left style="dashed">
        <color theme="1"/>
      </left>
      <right style="thin">
        <color indexed="22"/>
      </right>
      <top style="thin">
        <color indexed="22"/>
      </top>
      <bottom style="thin">
        <color indexed="22"/>
      </bottom>
      <diagonal/>
    </border>
    <border>
      <left style="thin">
        <color indexed="22"/>
      </left>
      <right style="dashed">
        <color auto="1"/>
      </right>
      <top style="thick">
        <color auto="1"/>
      </top>
      <bottom style="thin">
        <color indexed="22"/>
      </bottom>
      <diagonal/>
    </border>
  </borders>
  <cellStyleXfs count="15">
    <xf numFmtId="0" fontId="0" fillId="0" borderId="0"/>
    <xf numFmtId="0" fontId="1" fillId="0" borderId="0"/>
    <xf numFmtId="0" fontId="2" fillId="0" borderId="0"/>
    <xf numFmtId="0" fontId="3" fillId="0" borderId="0"/>
    <xf numFmtId="43" fontId="1" fillId="0" borderId="0" applyFont="0" applyFill="0" applyBorder="0" applyAlignment="0" applyProtection="0"/>
    <xf numFmtId="0" fontId="5"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5" fillId="0" borderId="0"/>
  </cellStyleXfs>
  <cellXfs count="266">
    <xf numFmtId="0" fontId="0" fillId="0" borderId="0" xfId="0"/>
    <xf numFmtId="0" fontId="9" fillId="3" borderId="0" xfId="0" applyFont="1" applyFill="1" applyBorder="1" applyAlignment="1">
      <alignment vertical="center"/>
    </xf>
    <xf numFmtId="0" fontId="10" fillId="3" borderId="0" xfId="0" applyFont="1" applyFill="1" applyAlignment="1">
      <alignment horizontal="right"/>
    </xf>
    <xf numFmtId="0" fontId="10" fillId="3" borderId="0" xfId="0" applyFont="1" applyFill="1"/>
    <xf numFmtId="0" fontId="11" fillId="3" borderId="0" xfId="0" applyFont="1" applyFill="1"/>
    <xf numFmtId="0" fontId="10" fillId="4" borderId="0" xfId="0" applyFont="1" applyFill="1" applyBorder="1" applyAlignment="1">
      <alignment horizontal="left" vertical="top"/>
    </xf>
    <xf numFmtId="0" fontId="10" fillId="3" borderId="0" xfId="0" applyFont="1" applyFill="1" applyBorder="1" applyAlignment="1">
      <alignment wrapText="1"/>
    </xf>
    <xf numFmtId="0" fontId="10" fillId="3" borderId="0" xfId="0" applyFont="1" applyFill="1" applyBorder="1"/>
    <xf numFmtId="0" fontId="12" fillId="3" borderId="0" xfId="0" applyFont="1" applyFill="1"/>
    <xf numFmtId="0" fontId="10" fillId="3" borderId="0" xfId="0" applyFont="1" applyFill="1" applyAlignment="1"/>
    <xf numFmtId="0" fontId="10" fillId="3" borderId="0" xfId="0" applyFont="1" applyFill="1" applyAlignment="1">
      <alignment horizontal="left"/>
    </xf>
    <xf numFmtId="0" fontId="10" fillId="3" borderId="0" xfId="0" applyFont="1" applyFill="1" applyAlignment="1">
      <alignment wrapText="1"/>
    </xf>
    <xf numFmtId="0" fontId="15" fillId="9" borderId="0" xfId="0" applyFont="1" applyFill="1" applyBorder="1"/>
    <xf numFmtId="0" fontId="16" fillId="9" borderId="0" xfId="0" applyFont="1" applyFill="1" applyBorder="1"/>
    <xf numFmtId="2" fontId="17" fillId="9" borderId="0" xfId="0" applyNumberFormat="1" applyFont="1" applyFill="1" applyBorder="1" applyAlignment="1" applyProtection="1">
      <alignment horizontal="center" vertical="center" wrapText="1"/>
    </xf>
    <xf numFmtId="0" fontId="16" fillId="9" borderId="0" xfId="0" applyFont="1" applyFill="1" applyBorder="1" applyAlignment="1">
      <alignment horizontal="center"/>
    </xf>
    <xf numFmtId="0" fontId="16" fillId="9" borderId="0" xfId="0" applyFont="1" applyFill="1" applyBorder="1" applyProtection="1"/>
    <xf numFmtId="0" fontId="12" fillId="9" borderId="0" xfId="0" applyFont="1" applyFill="1"/>
    <xf numFmtId="0" fontId="10" fillId="9" borderId="0" xfId="0" applyFont="1" applyFill="1" applyBorder="1"/>
    <xf numFmtId="0" fontId="10" fillId="10" borderId="0" xfId="0" applyFont="1" applyFill="1" applyBorder="1" applyAlignment="1" applyProtection="1">
      <alignment horizontal="center" vertical="center" wrapText="1"/>
    </xf>
    <xf numFmtId="2" fontId="14" fillId="9" borderId="0" xfId="0" applyNumberFormat="1" applyFont="1" applyFill="1" applyBorder="1" applyAlignment="1" applyProtection="1">
      <alignment horizontal="center" vertical="center" wrapText="1"/>
    </xf>
    <xf numFmtId="0" fontId="13" fillId="9" borderId="0" xfId="0" applyFont="1" applyFill="1" applyBorder="1"/>
    <xf numFmtId="0" fontId="13" fillId="9" borderId="0" xfId="0" applyFont="1" applyFill="1" applyBorder="1" applyAlignment="1">
      <alignment horizontal="center"/>
    </xf>
    <xf numFmtId="0" fontId="13" fillId="9" borderId="0" xfId="0" applyFont="1" applyFill="1" applyBorder="1" applyAlignment="1"/>
    <xf numFmtId="0" fontId="14" fillId="10" borderId="0" xfId="0" applyFont="1" applyFill="1" applyBorder="1" applyAlignment="1" applyProtection="1">
      <alignment horizontal="center" wrapText="1"/>
    </xf>
    <xf numFmtId="0" fontId="13" fillId="10" borderId="0" xfId="0" applyFont="1" applyFill="1" applyBorder="1" applyAlignment="1" applyProtection="1">
      <alignment horizontal="center" wrapText="1"/>
    </xf>
    <xf numFmtId="0" fontId="14" fillId="9" borderId="0" xfId="0" applyFont="1" applyFill="1" applyBorder="1" applyAlignment="1" applyProtection="1">
      <alignment horizontal="center" wrapText="1"/>
    </xf>
    <xf numFmtId="0" fontId="14" fillId="11" borderId="0" xfId="0" applyFont="1" applyFill="1" applyBorder="1" applyAlignment="1" applyProtection="1">
      <alignment horizontal="center" wrapText="1"/>
    </xf>
    <xf numFmtId="0" fontId="14" fillId="9" borderId="0" xfId="0" quotePrefix="1" applyFont="1" applyFill="1" applyBorder="1" applyAlignment="1" applyProtection="1">
      <alignment horizontal="center" wrapText="1"/>
    </xf>
    <xf numFmtId="2" fontId="10" fillId="12" borderId="0" xfId="0" applyNumberFormat="1" applyFont="1" applyFill="1" applyBorder="1" applyAlignment="1" applyProtection="1">
      <alignment horizontal="center" wrapText="1"/>
    </xf>
    <xf numFmtId="2" fontId="10" fillId="10" borderId="0" xfId="0" applyNumberFormat="1" applyFont="1" applyFill="1" applyBorder="1" applyAlignment="1" applyProtection="1">
      <alignment horizontal="center" wrapText="1"/>
    </xf>
    <xf numFmtId="0" fontId="10" fillId="9" borderId="5" xfId="0" applyFont="1" applyFill="1" applyBorder="1" applyAlignment="1" applyProtection="1">
      <alignment horizontal="center" wrapText="1"/>
    </xf>
    <xf numFmtId="2" fontId="10" fillId="10" borderId="3" xfId="0" applyNumberFormat="1" applyFont="1" applyFill="1" applyBorder="1" applyAlignment="1" applyProtection="1">
      <alignment horizontal="center" wrapText="1"/>
    </xf>
    <xf numFmtId="2" fontId="10" fillId="12" borderId="3" xfId="0" applyNumberFormat="1" applyFont="1" applyFill="1" applyBorder="1" applyAlignment="1" applyProtection="1">
      <alignment horizontal="center" wrapText="1"/>
    </xf>
    <xf numFmtId="2" fontId="10" fillId="12" borderId="6" xfId="0" applyNumberFormat="1" applyFont="1" applyFill="1" applyBorder="1" applyAlignment="1" applyProtection="1">
      <alignment horizontal="center" wrapText="1"/>
    </xf>
    <xf numFmtId="0" fontId="13" fillId="8" borderId="0" xfId="0" applyFont="1" applyFill="1" applyBorder="1"/>
    <xf numFmtId="0" fontId="16" fillId="9" borderId="0" xfId="0" applyFont="1" applyFill="1" applyBorder="1" applyAlignment="1">
      <alignment horizontal="center"/>
    </xf>
    <xf numFmtId="0" fontId="14" fillId="10" borderId="0" xfId="0" applyFont="1" applyFill="1" applyBorder="1" applyAlignment="1" applyProtection="1">
      <alignment wrapText="1"/>
    </xf>
    <xf numFmtId="43" fontId="23" fillId="14" borderId="8" xfId="4" applyFont="1" applyFill="1" applyBorder="1" applyAlignment="1">
      <alignment horizontal="center"/>
    </xf>
    <xf numFmtId="0" fontId="15" fillId="9" borderId="11" xfId="0" applyFont="1" applyFill="1" applyBorder="1"/>
    <xf numFmtId="0" fontId="16" fillId="9" borderId="11" xfId="0" applyFont="1" applyFill="1" applyBorder="1"/>
    <xf numFmtId="0" fontId="13" fillId="9" borderId="11" xfId="0" applyFont="1" applyFill="1" applyBorder="1" applyAlignment="1" applyProtection="1">
      <alignment horizontal="right" vertical="center"/>
      <protection locked="0"/>
    </xf>
    <xf numFmtId="0" fontId="13" fillId="9" borderId="11" xfId="0" quotePrefix="1" applyFont="1" applyFill="1" applyBorder="1" applyAlignment="1" applyProtection="1">
      <alignment horizontal="left" vertical="center"/>
      <protection locked="0"/>
    </xf>
    <xf numFmtId="0" fontId="14" fillId="9" borderId="13" xfId="0" quotePrefix="1" applyFont="1" applyFill="1" applyBorder="1" applyAlignment="1" applyProtection="1">
      <alignment horizontal="center" wrapText="1"/>
    </xf>
    <xf numFmtId="0" fontId="16" fillId="9" borderId="15" xfId="0" applyFont="1" applyFill="1" applyBorder="1" applyAlignment="1">
      <alignment horizontal="center"/>
    </xf>
    <xf numFmtId="0" fontId="16" fillId="9" borderId="12" xfId="0" applyFont="1" applyFill="1" applyBorder="1" applyAlignment="1">
      <alignment horizontal="center"/>
    </xf>
    <xf numFmtId="0" fontId="14" fillId="9" borderId="6" xfId="0" applyFont="1" applyFill="1" applyBorder="1" applyAlignment="1" applyProtection="1">
      <alignment horizontal="center" wrapText="1"/>
    </xf>
    <xf numFmtId="0" fontId="17" fillId="10" borderId="0" xfId="0" applyFont="1" applyFill="1" applyBorder="1" applyAlignment="1" applyProtection="1">
      <alignment horizontal="center" wrapText="1"/>
    </xf>
    <xf numFmtId="0" fontId="17" fillId="10" borderId="5" xfId="0" applyFont="1" applyFill="1" applyBorder="1" applyAlignment="1" applyProtection="1">
      <alignment horizontal="center" wrapText="1"/>
    </xf>
    <xf numFmtId="0" fontId="17" fillId="9" borderId="3" xfId="0" applyFont="1" applyFill="1" applyBorder="1" applyAlignment="1" applyProtection="1">
      <alignment horizontal="center" wrapText="1"/>
    </xf>
    <xf numFmtId="0" fontId="13" fillId="10" borderId="0" xfId="0" quotePrefix="1" applyFont="1" applyFill="1" applyBorder="1" applyAlignment="1" applyProtection="1">
      <alignment horizontal="center" wrapText="1"/>
    </xf>
    <xf numFmtId="0" fontId="17" fillId="10" borderId="14" xfId="0" applyFont="1" applyFill="1" applyBorder="1" applyAlignment="1" applyProtection="1">
      <alignment horizontal="center" wrapText="1"/>
    </xf>
    <xf numFmtId="0" fontId="17" fillId="6" borderId="18" xfId="1" applyNumberFormat="1" applyFont="1" applyFill="1" applyBorder="1" applyAlignment="1" applyProtection="1">
      <alignment horizontal="center" vertical="center" wrapText="1"/>
      <protection locked="0"/>
    </xf>
    <xf numFmtId="9" fontId="17" fillId="7" borderId="18" xfId="1" applyNumberFormat="1" applyFont="1" applyFill="1" applyBorder="1" applyAlignment="1" applyProtection="1">
      <alignment horizontal="center" vertical="center" wrapText="1"/>
      <protection locked="0"/>
    </xf>
    <xf numFmtId="0" fontId="17" fillId="6" borderId="18"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9" fontId="17" fillId="6" borderId="18" xfId="0" applyNumberFormat="1" applyFont="1" applyFill="1" applyBorder="1" applyAlignment="1" applyProtection="1">
      <alignment horizontal="center" vertical="center" wrapText="1"/>
      <protection locked="0"/>
    </xf>
    <xf numFmtId="0" fontId="16" fillId="13" borderId="18" xfId="0" applyFont="1" applyFill="1" applyBorder="1" applyAlignment="1" applyProtection="1">
      <alignment horizontal="center" vertical="center" wrapText="1"/>
    </xf>
    <xf numFmtId="43" fontId="23" fillId="8" borderId="17" xfId="4" applyFont="1" applyFill="1" applyBorder="1" applyAlignment="1">
      <alignment horizontal="right" wrapText="1"/>
    </xf>
    <xf numFmtId="9" fontId="17" fillId="7" borderId="17" xfId="1" applyNumberFormat="1" applyFont="1" applyFill="1" applyBorder="1" applyAlignment="1" applyProtection="1">
      <alignment horizontal="center" vertical="center" wrapText="1"/>
      <protection locked="0"/>
    </xf>
    <xf numFmtId="0" fontId="17" fillId="6" borderId="17"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9" fontId="17" fillId="6" borderId="17" xfId="0" applyNumberFormat="1" applyFont="1" applyFill="1" applyBorder="1" applyAlignment="1" applyProtection="1">
      <alignment horizontal="center" vertical="center" wrapText="1"/>
      <protection locked="0"/>
    </xf>
    <xf numFmtId="0" fontId="16" fillId="13" borderId="17" xfId="0" applyFont="1" applyFill="1" applyBorder="1" applyAlignment="1" applyProtection="1">
      <alignment horizontal="center" vertical="center" wrapText="1"/>
    </xf>
    <xf numFmtId="43" fontId="23" fillId="8" borderId="20" xfId="4" applyFont="1" applyFill="1" applyBorder="1" applyAlignment="1">
      <alignment horizontal="right" wrapText="1"/>
    </xf>
    <xf numFmtId="43" fontId="23" fillId="8" borderId="21" xfId="4" applyFont="1" applyFill="1" applyBorder="1" applyAlignment="1">
      <alignment horizontal="right" wrapText="1"/>
    </xf>
    <xf numFmtId="43" fontId="23" fillId="16" borderId="10" xfId="4" applyFont="1" applyFill="1" applyBorder="1" applyAlignment="1">
      <alignment horizontal="center"/>
    </xf>
    <xf numFmtId="43" fontId="23" fillId="8" borderId="22" xfId="4" applyFont="1" applyFill="1" applyBorder="1" applyAlignment="1">
      <alignment horizontal="right" wrapText="1"/>
    </xf>
    <xf numFmtId="43" fontId="23" fillId="8" borderId="23" xfId="4" applyFont="1" applyFill="1" applyBorder="1" applyAlignment="1">
      <alignment horizontal="right" wrapText="1"/>
    </xf>
    <xf numFmtId="43" fontId="23" fillId="8" borderId="24" xfId="4" applyFont="1" applyFill="1" applyBorder="1" applyAlignment="1">
      <alignment horizontal="right" wrapText="1"/>
    </xf>
    <xf numFmtId="0" fontId="13" fillId="9" borderId="11" xfId="0" applyFont="1" applyFill="1" applyBorder="1" applyAlignment="1">
      <alignment vertical="center" wrapText="1"/>
    </xf>
    <xf numFmtId="0" fontId="16" fillId="9" borderId="11" xfId="0" applyFont="1" applyFill="1" applyBorder="1" applyAlignment="1">
      <alignment horizontal="center"/>
    </xf>
    <xf numFmtId="0" fontId="16" fillId="9" borderId="12" xfId="0" applyFont="1" applyFill="1" applyBorder="1" applyAlignment="1">
      <alignment horizontal="center"/>
    </xf>
    <xf numFmtId="0" fontId="16" fillId="9" borderId="11" xfId="0" applyFont="1" applyFill="1" applyBorder="1" applyAlignment="1"/>
    <xf numFmtId="0" fontId="16" fillId="9" borderId="12" xfId="0" applyFont="1" applyFill="1" applyBorder="1" applyAlignment="1"/>
    <xf numFmtId="0" fontId="17" fillId="9" borderId="0" xfId="1" applyNumberFormat="1" applyFont="1" applyFill="1" applyBorder="1" applyAlignment="1" applyProtection="1">
      <alignment horizontal="center" vertical="center" wrapText="1"/>
      <protection locked="0"/>
    </xf>
    <xf numFmtId="9" fontId="17" fillId="9" borderId="19" xfId="1" applyNumberFormat="1" applyFont="1" applyFill="1" applyBorder="1" applyAlignment="1" applyProtection="1">
      <alignment horizontal="center" vertical="center" wrapText="1"/>
      <protection locked="0"/>
    </xf>
    <xf numFmtId="0" fontId="17" fillId="9" borderId="19" xfId="0" applyFont="1" applyFill="1" applyBorder="1" applyAlignment="1" applyProtection="1">
      <alignment horizontal="center" vertical="center" wrapText="1"/>
      <protection locked="0"/>
    </xf>
    <xf numFmtId="9" fontId="17" fillId="9" borderId="19" xfId="0" applyNumberFormat="1" applyFont="1" applyFill="1" applyBorder="1" applyAlignment="1" applyProtection="1">
      <alignment horizontal="center" vertical="center" wrapText="1"/>
      <protection locked="0"/>
    </xf>
    <xf numFmtId="0" fontId="16" fillId="9" borderId="19" xfId="0" applyFont="1" applyFill="1" applyBorder="1" applyAlignment="1" applyProtection="1">
      <alignment horizontal="center" vertical="center" wrapText="1"/>
    </xf>
    <xf numFmtId="4" fontId="17" fillId="9" borderId="19" xfId="0" applyNumberFormat="1" applyFont="1" applyFill="1" applyBorder="1" applyAlignment="1" applyProtection="1">
      <alignment horizontal="center" vertical="center" wrapText="1"/>
    </xf>
    <xf numFmtId="4" fontId="17" fillId="9" borderId="19" xfId="0" quotePrefix="1" applyNumberFormat="1" applyFont="1" applyFill="1" applyBorder="1" applyAlignment="1" applyProtection="1">
      <alignment horizontal="center" vertical="center" wrapText="1"/>
    </xf>
    <xf numFmtId="2" fontId="17" fillId="9" borderId="0" xfId="0" quotePrefix="1" applyNumberFormat="1" applyFont="1" applyFill="1" applyBorder="1" applyAlignment="1" applyProtection="1">
      <alignment horizontal="center" vertical="center" wrapText="1"/>
    </xf>
    <xf numFmtId="2" fontId="17" fillId="9" borderId="19" xfId="0" applyNumberFormat="1" applyFont="1" applyFill="1" applyBorder="1" applyAlignment="1" applyProtection="1">
      <alignment horizontal="center" vertical="center" wrapText="1"/>
    </xf>
    <xf numFmtId="2" fontId="17" fillId="9" borderId="19" xfId="1" applyNumberFormat="1" applyFont="1" applyFill="1" applyBorder="1" applyAlignment="1" applyProtection="1">
      <alignment horizontal="center" vertical="center" wrapText="1"/>
    </xf>
    <xf numFmtId="0" fontId="23" fillId="9" borderId="0" xfId="5" applyFont="1" applyFill="1" applyBorder="1" applyAlignment="1">
      <alignment wrapText="1"/>
    </xf>
    <xf numFmtId="0" fontId="23" fillId="9" borderId="0" xfId="5" applyFont="1" applyFill="1" applyBorder="1" applyAlignment="1">
      <alignment horizontal="right" wrapText="1"/>
    </xf>
    <xf numFmtId="9" fontId="17" fillId="9" borderId="0" xfId="1" applyNumberFormat="1" applyFont="1" applyFill="1" applyBorder="1" applyAlignment="1" applyProtection="1">
      <alignment horizontal="center" vertical="center" wrapText="1"/>
      <protection locked="0"/>
    </xf>
    <xf numFmtId="0" fontId="17" fillId="9" borderId="0" xfId="0" applyFont="1" applyFill="1" applyBorder="1" applyAlignment="1" applyProtection="1">
      <alignment horizontal="center" vertical="center" wrapText="1"/>
      <protection locked="0"/>
    </xf>
    <xf numFmtId="9" fontId="17" fillId="9" borderId="0" xfId="0" applyNumberFormat="1" applyFont="1" applyFill="1" applyBorder="1" applyAlignment="1" applyProtection="1">
      <alignment horizontal="center" vertical="center" wrapText="1"/>
      <protection locked="0"/>
    </xf>
    <xf numFmtId="0" fontId="16" fillId="9" borderId="0" xfId="0" applyFont="1" applyFill="1" applyBorder="1" applyAlignment="1" applyProtection="1">
      <alignment horizontal="center" vertical="center" wrapText="1"/>
    </xf>
    <xf numFmtId="4" fontId="17" fillId="9" borderId="0" xfId="0" applyNumberFormat="1" applyFont="1" applyFill="1" applyBorder="1" applyAlignment="1" applyProtection="1">
      <alignment horizontal="center" vertical="center" wrapText="1"/>
    </xf>
    <xf numFmtId="4" fontId="17" fillId="9" borderId="0" xfId="0" quotePrefix="1" applyNumberFormat="1" applyFont="1" applyFill="1" applyBorder="1" applyAlignment="1" applyProtection="1">
      <alignment horizontal="center" vertical="center" wrapText="1"/>
    </xf>
    <xf numFmtId="2" fontId="17" fillId="9" borderId="0" xfId="1" applyNumberFormat="1" applyFont="1" applyFill="1" applyBorder="1" applyAlignment="1" applyProtection="1">
      <alignment horizontal="center" vertical="center" wrapText="1"/>
    </xf>
    <xf numFmtId="43" fontId="23" fillId="9" borderId="0" xfId="4" applyFont="1" applyFill="1" applyBorder="1" applyAlignment="1">
      <alignment horizontal="right" wrapText="1"/>
    </xf>
    <xf numFmtId="0" fontId="5" fillId="9" borderId="0" xfId="5" applyFill="1" applyBorder="1"/>
    <xf numFmtId="0" fontId="30" fillId="10" borderId="5" xfId="0" applyFont="1" applyFill="1" applyBorder="1" applyAlignment="1" applyProtection="1">
      <alignment horizontal="center" wrapText="1"/>
    </xf>
    <xf numFmtId="0" fontId="30" fillId="10" borderId="0" xfId="0" applyFont="1" applyFill="1" applyBorder="1" applyAlignment="1" applyProtection="1">
      <alignment horizontal="center" wrapText="1"/>
    </xf>
    <xf numFmtId="0" fontId="30" fillId="10" borderId="3" xfId="0" applyFont="1" applyFill="1" applyBorder="1" applyAlignment="1" applyProtection="1">
      <alignment horizontal="center" wrapText="1"/>
    </xf>
    <xf numFmtId="0" fontId="17" fillId="10" borderId="6" xfId="0" applyFont="1" applyFill="1" applyBorder="1" applyAlignment="1" applyProtection="1">
      <alignment horizontal="center" wrapText="1"/>
    </xf>
    <xf numFmtId="0" fontId="10" fillId="9" borderId="3" xfId="0" applyFont="1" applyFill="1" applyBorder="1" applyAlignment="1" applyProtection="1">
      <alignment horizontal="center" wrapText="1"/>
    </xf>
    <xf numFmtId="0" fontId="17" fillId="6" borderId="0" xfId="1" applyNumberFormat="1" applyFont="1" applyFill="1" applyBorder="1" applyAlignment="1" applyProtection="1">
      <alignment horizontal="center" vertical="center" wrapText="1"/>
      <protection locked="0"/>
    </xf>
    <xf numFmtId="9" fontId="17" fillId="7" borderId="19" xfId="1" applyNumberFormat="1" applyFont="1" applyFill="1" applyBorder="1" applyAlignment="1" applyProtection="1">
      <alignment horizontal="center" vertical="center" wrapText="1"/>
      <protection locked="0"/>
    </xf>
    <xf numFmtId="0" fontId="17" fillId="6" borderId="19" xfId="0" applyFont="1" applyFill="1" applyBorder="1" applyAlignment="1" applyProtection="1">
      <alignment horizontal="center" vertical="center" wrapText="1"/>
      <protection locked="0"/>
    </xf>
    <xf numFmtId="0" fontId="17" fillId="5" borderId="19" xfId="0" applyFont="1" applyFill="1" applyBorder="1" applyAlignment="1" applyProtection="1">
      <alignment horizontal="center" vertical="center" wrapText="1"/>
      <protection locked="0"/>
    </xf>
    <xf numFmtId="9" fontId="17" fillId="6" borderId="19" xfId="0" applyNumberFormat="1" applyFont="1" applyFill="1" applyBorder="1" applyAlignment="1" applyProtection="1">
      <alignment horizontal="center" vertical="center" wrapText="1"/>
      <protection locked="0"/>
    </xf>
    <xf numFmtId="0" fontId="16" fillId="13" borderId="19" xfId="0" applyFont="1" applyFill="1" applyBorder="1" applyAlignment="1" applyProtection="1">
      <alignment horizontal="center" vertical="center" wrapText="1"/>
    </xf>
    <xf numFmtId="0" fontId="17" fillId="13" borderId="0" xfId="1" applyNumberFormat="1" applyFont="1" applyFill="1" applyBorder="1" applyAlignment="1" applyProtection="1">
      <alignment horizontal="center" vertical="center" wrapText="1"/>
      <protection locked="0"/>
    </xf>
    <xf numFmtId="9" fontId="17" fillId="13" borderId="0" xfId="1" applyNumberFormat="1" applyFont="1" applyFill="1" applyBorder="1" applyAlignment="1" applyProtection="1">
      <alignment horizontal="center" vertical="center" wrapText="1"/>
      <protection locked="0"/>
    </xf>
    <xf numFmtId="0" fontId="17" fillId="13" borderId="0" xfId="0" applyFont="1" applyFill="1" applyBorder="1" applyAlignment="1" applyProtection="1">
      <alignment horizontal="center" vertical="center" wrapText="1"/>
      <protection locked="0"/>
    </xf>
    <xf numFmtId="0" fontId="17" fillId="10" borderId="0" xfId="0" applyFont="1" applyFill="1" applyBorder="1" applyAlignment="1" applyProtection="1">
      <alignment horizontal="center" vertical="center" wrapText="1"/>
      <protection locked="0"/>
    </xf>
    <xf numFmtId="9" fontId="17" fillId="13" borderId="0" xfId="0" applyNumberFormat="1" applyFont="1" applyFill="1" applyBorder="1" applyAlignment="1" applyProtection="1">
      <alignment horizontal="center" vertical="center" wrapText="1"/>
      <protection locked="0"/>
    </xf>
    <xf numFmtId="0" fontId="16" fillId="13" borderId="0" xfId="0" applyFont="1" applyFill="1" applyBorder="1" applyAlignment="1" applyProtection="1">
      <alignment horizontal="center" vertical="center" wrapText="1"/>
    </xf>
    <xf numFmtId="4" fontId="17" fillId="13" borderId="0" xfId="0" quotePrefix="1" applyNumberFormat="1" applyFont="1" applyFill="1" applyBorder="1" applyAlignment="1" applyProtection="1">
      <alignment horizontal="center" vertical="center" wrapText="1"/>
    </xf>
    <xf numFmtId="2" fontId="17" fillId="10" borderId="0" xfId="0" applyNumberFormat="1" applyFont="1" applyFill="1" applyBorder="1" applyAlignment="1" applyProtection="1">
      <alignment horizontal="center" vertical="center" wrapText="1"/>
    </xf>
    <xf numFmtId="2" fontId="17" fillId="12" borderId="0" xfId="0" applyNumberFormat="1" applyFont="1" applyFill="1" applyBorder="1" applyAlignment="1" applyProtection="1">
      <alignment horizontal="center" vertical="center" wrapText="1"/>
    </xf>
    <xf numFmtId="0" fontId="19" fillId="9" borderId="0" xfId="0" applyFont="1" applyFill="1" applyBorder="1" applyAlignment="1">
      <alignment horizontal="center"/>
    </xf>
    <xf numFmtId="0" fontId="14" fillId="10" borderId="0" xfId="0" applyFont="1" applyFill="1" applyBorder="1" applyAlignment="1" applyProtection="1">
      <alignment horizontal="center" wrapText="1"/>
    </xf>
    <xf numFmtId="2" fontId="10" fillId="10" borderId="13" xfId="0" applyNumberFormat="1" applyFont="1" applyFill="1" applyBorder="1" applyAlignment="1" applyProtection="1">
      <alignment horizontal="center" wrapText="1"/>
    </xf>
    <xf numFmtId="0" fontId="10" fillId="9" borderId="14" xfId="0" applyFont="1" applyFill="1" applyBorder="1" applyAlignment="1" applyProtection="1">
      <alignment horizontal="center" wrapText="1"/>
    </xf>
    <xf numFmtId="0" fontId="17" fillId="6" borderId="33" xfId="1" applyNumberFormat="1" applyFont="1" applyFill="1" applyBorder="1" applyAlignment="1" applyProtection="1">
      <alignment horizontal="center" vertical="center" wrapText="1"/>
      <protection locked="0"/>
    </xf>
    <xf numFmtId="9" fontId="17" fillId="7" borderId="33" xfId="1" applyNumberFormat="1" applyFont="1" applyFill="1" applyBorder="1" applyAlignment="1" applyProtection="1">
      <alignment horizontal="center" vertical="center" wrapText="1"/>
      <protection locked="0"/>
    </xf>
    <xf numFmtId="0" fontId="10" fillId="9" borderId="36" xfId="0" applyFont="1" applyFill="1" applyBorder="1" applyAlignment="1" applyProtection="1">
      <alignment horizontal="center" wrapText="1"/>
    </xf>
    <xf numFmtId="0" fontId="31" fillId="9" borderId="0" xfId="0" applyFont="1" applyFill="1"/>
    <xf numFmtId="0" fontId="13" fillId="9" borderId="0" xfId="0" applyFont="1" applyFill="1"/>
    <xf numFmtId="0" fontId="32" fillId="9" borderId="0" xfId="0" applyFont="1" applyFill="1"/>
    <xf numFmtId="0" fontId="33" fillId="10" borderId="0" xfId="0" applyFont="1" applyFill="1" applyBorder="1" applyAlignment="1" applyProtection="1">
      <alignment horizontal="center" vertical="center" wrapText="1"/>
    </xf>
    <xf numFmtId="0" fontId="13" fillId="9" borderId="37" xfId="0" applyFont="1" applyFill="1" applyBorder="1"/>
    <xf numFmtId="0" fontId="34" fillId="0" borderId="16" xfId="5" applyFont="1" applyFill="1" applyBorder="1" applyAlignment="1">
      <alignment wrapText="1"/>
    </xf>
    <xf numFmtId="43" fontId="34" fillId="8" borderId="20" xfId="4" applyFont="1" applyFill="1" applyBorder="1" applyAlignment="1">
      <alignment horizontal="right" wrapText="1"/>
    </xf>
    <xf numFmtId="43" fontId="34" fillId="8" borderId="17" xfId="4" applyFont="1" applyFill="1" applyBorder="1" applyAlignment="1">
      <alignment horizontal="right" wrapText="1"/>
    </xf>
    <xf numFmtId="43" fontId="34" fillId="8" borderId="21" xfId="4" applyFont="1" applyFill="1" applyBorder="1" applyAlignment="1">
      <alignment horizontal="right" wrapText="1"/>
    </xf>
    <xf numFmtId="43" fontId="34" fillId="8" borderId="22" xfId="4" applyFont="1" applyFill="1" applyBorder="1" applyAlignment="1">
      <alignment horizontal="right" wrapText="1"/>
    </xf>
    <xf numFmtId="43" fontId="34" fillId="8" borderId="23" xfId="4" applyFont="1" applyFill="1" applyBorder="1" applyAlignment="1">
      <alignment horizontal="right" wrapText="1"/>
    </xf>
    <xf numFmtId="43" fontId="34" fillId="8" borderId="24" xfId="4" applyFont="1" applyFill="1" applyBorder="1" applyAlignment="1">
      <alignment horizontal="right" wrapText="1"/>
    </xf>
    <xf numFmtId="0" fontId="34" fillId="0" borderId="26" xfId="2" applyFont="1" applyFill="1" applyBorder="1" applyAlignment="1">
      <alignment wrapText="1"/>
    </xf>
    <xf numFmtId="0" fontId="34" fillId="0" borderId="26" xfId="6" applyFont="1" applyFill="1" applyBorder="1" applyAlignment="1">
      <alignment wrapText="1"/>
    </xf>
    <xf numFmtId="43" fontId="34" fillId="8" borderId="17" xfId="4" applyFont="1" applyFill="1" applyBorder="1" applyAlignment="1">
      <alignment horizontal="center" vertical="center" wrapText="1"/>
    </xf>
    <xf numFmtId="43" fontId="34" fillId="8" borderId="22" xfId="4" applyFont="1" applyFill="1" applyBorder="1" applyAlignment="1">
      <alignment horizontal="center" vertical="center" wrapText="1"/>
    </xf>
    <xf numFmtId="2" fontId="10" fillId="12" borderId="38" xfId="0" applyNumberFormat="1" applyFont="1" applyFill="1" applyBorder="1" applyAlignment="1" applyProtection="1">
      <alignment horizontal="center" wrapText="1"/>
    </xf>
    <xf numFmtId="43" fontId="34" fillId="8" borderId="27" xfId="4" applyFont="1" applyFill="1" applyBorder="1" applyAlignment="1">
      <alignment horizontal="center" wrapText="1"/>
    </xf>
    <xf numFmtId="0" fontId="13" fillId="9" borderId="12" xfId="0" applyFont="1" applyFill="1" applyBorder="1"/>
    <xf numFmtId="164" fontId="34" fillId="0" borderId="0" xfId="4" applyNumberFormat="1" applyFont="1"/>
    <xf numFmtId="164" fontId="34" fillId="0" borderId="26" xfId="4" applyNumberFormat="1" applyFont="1" applyFill="1" applyBorder="1" applyAlignment="1">
      <alignment horizontal="right" wrapText="1"/>
    </xf>
    <xf numFmtId="0" fontId="0" fillId="9" borderId="0" xfId="0" applyFill="1" applyBorder="1"/>
    <xf numFmtId="0" fontId="6" fillId="9" borderId="0" xfId="0" applyFont="1" applyFill="1" applyBorder="1"/>
    <xf numFmtId="0" fontId="8" fillId="9" borderId="0" xfId="0" applyFont="1" applyFill="1" applyBorder="1"/>
    <xf numFmtId="0" fontId="0" fillId="9" borderId="0" xfId="0" applyFont="1" applyFill="1" applyBorder="1"/>
    <xf numFmtId="0" fontId="17" fillId="9" borderId="0" xfId="0" applyFont="1" applyFill="1" applyBorder="1" applyAlignment="1" applyProtection="1">
      <alignment horizontal="center" wrapText="1"/>
    </xf>
    <xf numFmtId="0" fontId="13" fillId="9" borderId="15" xfId="0" applyFont="1" applyFill="1" applyBorder="1"/>
    <xf numFmtId="0" fontId="14" fillId="11" borderId="5" xfId="0" applyFont="1" applyFill="1" applyBorder="1" applyAlignment="1" applyProtection="1">
      <alignment horizontal="center" wrapText="1"/>
    </xf>
    <xf numFmtId="9" fontId="17" fillId="7" borderId="34" xfId="1" applyNumberFormat="1" applyFont="1" applyFill="1" applyBorder="1" applyAlignment="1" applyProtection="1">
      <alignment horizontal="center" vertical="center" wrapText="1"/>
      <protection locked="0"/>
    </xf>
    <xf numFmtId="43" fontId="17" fillId="10" borderId="39" xfId="4" applyFont="1" applyFill="1" applyBorder="1" applyAlignment="1" applyProtection="1">
      <alignment horizontal="center" vertical="center" wrapText="1"/>
      <protection locked="0"/>
    </xf>
    <xf numFmtId="43" fontId="17" fillId="10" borderId="40" xfId="4" applyFont="1" applyFill="1" applyBorder="1" applyAlignment="1" applyProtection="1">
      <alignment horizontal="center" vertical="center" wrapText="1"/>
      <protection locked="0"/>
    </xf>
    <xf numFmtId="43" fontId="17" fillId="9" borderId="21" xfId="4" applyFont="1" applyFill="1" applyBorder="1" applyAlignment="1" applyProtection="1">
      <alignment horizontal="center" vertical="center" wrapText="1"/>
    </xf>
    <xf numFmtId="43" fontId="17" fillId="9" borderId="17" xfId="4" applyFont="1" applyFill="1" applyBorder="1" applyAlignment="1" applyProtection="1">
      <alignment horizontal="center" vertical="center" wrapText="1"/>
    </xf>
    <xf numFmtId="43" fontId="17" fillId="13" borderId="21" xfId="4" quotePrefix="1" applyFont="1" applyFill="1" applyBorder="1" applyAlignment="1" applyProtection="1">
      <alignment horizontal="center" vertical="center" wrapText="1"/>
    </xf>
    <xf numFmtId="43" fontId="17" fillId="9" borderId="18" xfId="4" quotePrefix="1" applyFont="1" applyFill="1" applyBorder="1" applyAlignment="1" applyProtection="1">
      <alignment horizontal="center" vertical="center" wrapText="1"/>
    </xf>
    <xf numFmtId="43" fontId="17" fillId="10" borderId="17" xfId="4" applyFont="1" applyFill="1" applyBorder="1" applyAlignment="1" applyProtection="1">
      <alignment horizontal="center" vertical="center" wrapText="1"/>
    </xf>
    <xf numFmtId="43" fontId="17" fillId="12" borderId="21" xfId="4" applyFont="1" applyFill="1" applyBorder="1" applyAlignment="1" applyProtection="1">
      <alignment horizontal="center" vertical="center" wrapText="1"/>
    </xf>
    <xf numFmtId="43" fontId="17" fillId="13" borderId="17" xfId="4" applyFont="1" applyFill="1" applyBorder="1" applyAlignment="1" applyProtection="1">
      <alignment horizontal="center" vertical="center" wrapText="1"/>
    </xf>
    <xf numFmtId="43" fontId="17" fillId="12" borderId="17" xfId="4" applyFont="1" applyFill="1" applyBorder="1" applyAlignment="1" applyProtection="1">
      <alignment horizontal="center" vertical="center" wrapText="1"/>
    </xf>
    <xf numFmtId="43" fontId="34" fillId="0" borderId="26" xfId="4" applyFont="1" applyFill="1" applyBorder="1" applyAlignment="1">
      <alignment horizontal="right" wrapText="1"/>
    </xf>
    <xf numFmtId="43" fontId="17" fillId="9" borderId="20" xfId="4" applyFont="1" applyFill="1" applyBorder="1" applyAlignment="1" applyProtection="1">
      <alignment horizontal="center" vertical="center" wrapText="1"/>
    </xf>
    <xf numFmtId="43" fontId="17" fillId="9" borderId="18" xfId="4" applyFont="1" applyFill="1" applyBorder="1" applyAlignment="1" applyProtection="1">
      <alignment horizontal="center" vertical="center" wrapText="1"/>
    </xf>
    <xf numFmtId="43" fontId="17" fillId="13" borderId="20" xfId="4" quotePrefix="1" applyFont="1" applyFill="1" applyBorder="1" applyAlignment="1" applyProtection="1">
      <alignment horizontal="center" vertical="center" wrapText="1"/>
    </xf>
    <xf numFmtId="43" fontId="17" fillId="10" borderId="18" xfId="4" applyFont="1" applyFill="1" applyBorder="1" applyAlignment="1" applyProtection="1">
      <alignment horizontal="center" vertical="center" wrapText="1"/>
    </xf>
    <xf numFmtId="43" fontId="17" fillId="12" borderId="20" xfId="4" applyFont="1" applyFill="1" applyBorder="1" applyAlignment="1" applyProtection="1">
      <alignment horizontal="center" vertical="center" wrapText="1"/>
    </xf>
    <xf numFmtId="43" fontId="17" fillId="13" borderId="18" xfId="4" applyFont="1" applyFill="1" applyBorder="1" applyAlignment="1" applyProtection="1">
      <alignment horizontal="center" vertical="center" wrapText="1"/>
    </xf>
    <xf numFmtId="43" fontId="17" fillId="12" borderId="18" xfId="4" applyFont="1" applyFill="1" applyBorder="1" applyAlignment="1" applyProtection="1">
      <alignment horizontal="center" vertical="center" wrapText="1"/>
    </xf>
    <xf numFmtId="43" fontId="17" fillId="9" borderId="25" xfId="4" applyFont="1" applyFill="1" applyBorder="1" applyAlignment="1" applyProtection="1">
      <alignment horizontal="center" vertical="center" wrapText="1"/>
    </xf>
    <xf numFmtId="43" fontId="17" fillId="13" borderId="25" xfId="4" quotePrefix="1" applyFont="1" applyFill="1" applyBorder="1" applyAlignment="1" applyProtection="1">
      <alignment horizontal="center" vertical="center" wrapText="1"/>
    </xf>
    <xf numFmtId="43" fontId="34" fillId="8" borderId="21" xfId="4" applyFont="1" applyFill="1" applyBorder="1" applyAlignment="1">
      <alignment horizontal="center" vertical="center" wrapText="1"/>
    </xf>
    <xf numFmtId="43" fontId="17" fillId="9" borderId="31" xfId="4" applyFont="1" applyFill="1" applyBorder="1" applyAlignment="1" applyProtection="1">
      <alignment horizontal="center" vertical="center" wrapText="1"/>
    </xf>
    <xf numFmtId="43" fontId="17" fillId="9" borderId="19" xfId="4" applyFont="1" applyFill="1" applyBorder="1" applyAlignment="1" applyProtection="1">
      <alignment horizontal="center" vertical="center" wrapText="1"/>
    </xf>
    <xf numFmtId="43" fontId="17" fillId="13" borderId="31" xfId="4" quotePrefix="1" applyFont="1" applyFill="1" applyBorder="1" applyAlignment="1" applyProtection="1">
      <alignment horizontal="center" vertical="center" wrapText="1"/>
    </xf>
    <xf numFmtId="43" fontId="17" fillId="9" borderId="0" xfId="4" quotePrefix="1" applyFont="1" applyFill="1" applyBorder="1" applyAlignment="1" applyProtection="1">
      <alignment horizontal="center" vertical="center" wrapText="1"/>
    </xf>
    <xf numFmtId="43" fontId="17" fillId="10" borderId="19" xfId="4" applyFont="1" applyFill="1" applyBorder="1" applyAlignment="1" applyProtection="1">
      <alignment horizontal="center" vertical="center" wrapText="1"/>
    </xf>
    <xf numFmtId="164" fontId="34" fillId="0" borderId="0" xfId="4" applyNumberFormat="1" applyFont="1" applyAlignment="1">
      <alignment horizontal="center" vertical="center"/>
    </xf>
    <xf numFmtId="164" fontId="34" fillId="0" borderId="26" xfId="4" applyNumberFormat="1" applyFont="1" applyFill="1" applyBorder="1" applyAlignment="1">
      <alignment horizontal="center" vertical="center" wrapText="1"/>
    </xf>
    <xf numFmtId="43" fontId="17" fillId="9" borderId="39" xfId="4" applyFont="1" applyFill="1" applyBorder="1" applyAlignment="1" applyProtection="1">
      <alignment horizontal="center" vertical="center" wrapText="1"/>
    </xf>
    <xf numFmtId="43" fontId="17" fillId="10" borderId="33" xfId="4" applyFont="1" applyFill="1" applyBorder="1" applyAlignment="1" applyProtection="1">
      <alignment horizontal="center" vertical="center" wrapText="1"/>
    </xf>
    <xf numFmtId="43" fontId="17" fillId="9" borderId="42" xfId="4" applyFont="1" applyFill="1" applyBorder="1" applyAlignment="1" applyProtection="1">
      <alignment horizontal="center" vertical="center" wrapText="1"/>
    </xf>
    <xf numFmtId="43" fontId="17" fillId="13" borderId="33" xfId="4" quotePrefix="1" applyFont="1" applyFill="1" applyBorder="1" applyAlignment="1" applyProtection="1">
      <alignment horizontal="center" vertical="center" wrapText="1"/>
    </xf>
    <xf numFmtId="43" fontId="17" fillId="9" borderId="33" xfId="4" quotePrefix="1" applyFont="1" applyFill="1" applyBorder="1" applyAlignment="1" applyProtection="1">
      <alignment horizontal="center" vertical="center" wrapText="1"/>
    </xf>
    <xf numFmtId="43" fontId="17" fillId="9" borderId="40" xfId="4" applyFont="1" applyFill="1" applyBorder="1" applyAlignment="1" applyProtection="1">
      <alignment horizontal="center" vertical="center" wrapText="1"/>
    </xf>
    <xf numFmtId="43" fontId="17" fillId="10" borderId="34" xfId="4" applyFont="1" applyFill="1" applyBorder="1" applyAlignment="1" applyProtection="1">
      <alignment horizontal="center" vertical="center" wrapText="1"/>
    </xf>
    <xf numFmtId="43" fontId="17" fillId="13" borderId="34" xfId="4" quotePrefix="1" applyFont="1" applyFill="1" applyBorder="1" applyAlignment="1" applyProtection="1">
      <alignment horizontal="center" vertical="center" wrapText="1"/>
    </xf>
    <xf numFmtId="43" fontId="17" fillId="9" borderId="34" xfId="4" quotePrefix="1" applyFont="1" applyFill="1" applyBorder="1" applyAlignment="1" applyProtection="1">
      <alignment horizontal="center" vertical="center" wrapText="1"/>
    </xf>
    <xf numFmtId="43" fontId="17" fillId="9" borderId="41" xfId="4" applyFont="1" applyFill="1" applyBorder="1" applyAlignment="1" applyProtection="1">
      <alignment horizontal="center" vertical="center" wrapText="1"/>
    </xf>
    <xf numFmtId="43" fontId="17" fillId="10" borderId="35" xfId="4" applyFont="1" applyFill="1" applyBorder="1" applyAlignment="1" applyProtection="1">
      <alignment horizontal="center" vertical="center" wrapText="1"/>
    </xf>
    <xf numFmtId="43" fontId="17" fillId="13" borderId="35" xfId="4" quotePrefix="1" applyFont="1" applyFill="1" applyBorder="1" applyAlignment="1" applyProtection="1">
      <alignment horizontal="center" vertical="center" wrapText="1"/>
    </xf>
    <xf numFmtId="43" fontId="17" fillId="9" borderId="33" xfId="4" applyFont="1" applyFill="1" applyBorder="1" applyAlignment="1" applyProtection="1">
      <alignment horizontal="center" vertical="center" wrapText="1"/>
    </xf>
    <xf numFmtId="43" fontId="17" fillId="10" borderId="39" xfId="4" applyFont="1" applyFill="1" applyBorder="1" applyAlignment="1" applyProtection="1">
      <alignment horizontal="center" vertical="center" wrapText="1"/>
    </xf>
    <xf numFmtId="43" fontId="34" fillId="2" borderId="48" xfId="4" applyFont="1" applyFill="1" applyBorder="1" applyAlignment="1">
      <alignment horizontal="right" wrapText="1"/>
    </xf>
    <xf numFmtId="0" fontId="13" fillId="0" borderId="0" xfId="0" applyFont="1" applyFill="1" applyBorder="1"/>
    <xf numFmtId="0" fontId="36" fillId="14" borderId="49" xfId="8" applyFont="1" applyFill="1" applyBorder="1" applyAlignment="1">
      <alignment horizontal="center"/>
    </xf>
    <xf numFmtId="0" fontId="16" fillId="9" borderId="11" xfId="0" applyFont="1" applyFill="1" applyBorder="1" applyAlignment="1">
      <alignment horizontal="center"/>
    </xf>
    <xf numFmtId="0" fontId="16" fillId="9" borderId="12" xfId="0" applyFont="1" applyFill="1" applyBorder="1" applyAlignment="1">
      <alignment horizontal="center"/>
    </xf>
    <xf numFmtId="0" fontId="14" fillId="10" borderId="0" xfId="0" applyFont="1" applyFill="1" applyBorder="1" applyAlignment="1" applyProtection="1">
      <alignment horizontal="center" wrapText="1"/>
    </xf>
    <xf numFmtId="43" fontId="34" fillId="14" borderId="8" xfId="4" applyFont="1" applyFill="1" applyBorder="1" applyAlignment="1">
      <alignment horizontal="center"/>
    </xf>
    <xf numFmtId="0" fontId="34" fillId="0" borderId="26" xfId="5" applyFont="1" applyFill="1" applyBorder="1" applyAlignment="1">
      <alignment wrapText="1"/>
    </xf>
    <xf numFmtId="0" fontId="37" fillId="0" borderId="26" xfId="5" applyFont="1" applyFill="1" applyBorder="1" applyAlignment="1">
      <alignment wrapText="1"/>
    </xf>
    <xf numFmtId="0" fontId="34" fillId="0" borderId="0" xfId="2" applyFont="1"/>
    <xf numFmtId="0" fontId="34" fillId="0" borderId="26" xfId="2" applyFont="1" applyFill="1" applyBorder="1" applyAlignment="1">
      <alignment horizontal="right" wrapText="1"/>
    </xf>
    <xf numFmtId="0" fontId="34" fillId="0" borderId="26" xfId="9" applyFont="1" applyFill="1" applyBorder="1" applyAlignment="1">
      <alignment wrapText="1"/>
    </xf>
    <xf numFmtId="0" fontId="34" fillId="14" borderId="8" xfId="7" applyFont="1" applyFill="1" applyBorder="1" applyAlignment="1">
      <alignment horizontal="center"/>
    </xf>
    <xf numFmtId="0" fontId="34" fillId="0" borderId="26" xfId="7" applyFont="1" applyFill="1" applyBorder="1" applyAlignment="1">
      <alignment horizontal="right" wrapText="1"/>
    </xf>
    <xf numFmtId="43" fontId="34" fillId="8" borderId="26" xfId="4" applyFont="1" applyFill="1" applyBorder="1" applyAlignment="1">
      <alignment horizontal="right" wrapText="1"/>
    </xf>
    <xf numFmtId="0" fontId="34" fillId="0" borderId="26" xfId="10" applyFont="1" applyFill="1" applyBorder="1" applyAlignment="1">
      <alignment wrapText="1"/>
    </xf>
    <xf numFmtId="0" fontId="7" fillId="0" borderId="26" xfId="11" applyFont="1" applyFill="1" applyBorder="1" applyAlignment="1">
      <alignment wrapText="1"/>
    </xf>
    <xf numFmtId="0" fontId="7" fillId="0" borderId="26" xfId="11" applyFont="1" applyFill="1" applyBorder="1" applyAlignment="1">
      <alignment horizontal="right" wrapText="1"/>
    </xf>
    <xf numFmtId="0" fontId="34" fillId="17" borderId="45" xfId="6" applyFont="1" applyFill="1" applyBorder="1" applyAlignment="1" applyProtection="1">
      <alignment horizontal="right" wrapText="1"/>
      <protection locked="0"/>
    </xf>
    <xf numFmtId="0" fontId="34" fillId="17" borderId="46" xfId="6" applyFont="1" applyFill="1" applyBorder="1" applyAlignment="1" applyProtection="1">
      <alignment horizontal="right" wrapText="1"/>
      <protection locked="0"/>
    </xf>
    <xf numFmtId="0" fontId="2" fillId="0" borderId="0" xfId="11"/>
    <xf numFmtId="43" fontId="7" fillId="0" borderId="26" xfId="4" applyFont="1" applyFill="1" applyBorder="1" applyAlignment="1">
      <alignment horizontal="right" wrapText="1"/>
    </xf>
    <xf numFmtId="0" fontId="34" fillId="0" borderId="0" xfId="12" applyFont="1"/>
    <xf numFmtId="0" fontId="34" fillId="0" borderId="26" xfId="12" applyFont="1" applyFill="1" applyBorder="1" applyAlignment="1">
      <alignment wrapText="1"/>
    </xf>
    <xf numFmtId="0" fontId="16" fillId="9" borderId="15" xfId="0" applyFont="1" applyFill="1" applyBorder="1" applyAlignment="1">
      <alignment horizontal="center"/>
    </xf>
    <xf numFmtId="0" fontId="16" fillId="9" borderId="12" xfId="0" applyFont="1" applyFill="1" applyBorder="1" applyAlignment="1">
      <alignment horizontal="center"/>
    </xf>
    <xf numFmtId="0" fontId="14" fillId="10" borderId="0" xfId="0" applyFont="1" applyFill="1" applyBorder="1" applyAlignment="1" applyProtection="1">
      <alignment horizontal="center" wrapText="1"/>
    </xf>
    <xf numFmtId="0" fontId="17" fillId="10" borderId="13" xfId="0" applyFont="1" applyFill="1" applyBorder="1" applyAlignment="1" applyProtection="1">
      <alignment horizontal="center" wrapText="1"/>
    </xf>
    <xf numFmtId="0" fontId="38" fillId="14" borderId="8" xfId="13" applyFont="1" applyFill="1" applyBorder="1" applyAlignment="1">
      <alignment horizontal="center"/>
    </xf>
    <xf numFmtId="0" fontId="38" fillId="0" borderId="26" xfId="13" applyFont="1" applyFill="1" applyBorder="1" applyAlignment="1">
      <alignment horizontal="right" wrapText="1"/>
    </xf>
    <xf numFmtId="0" fontId="38" fillId="0" borderId="26" xfId="13" applyFont="1" applyFill="1" applyBorder="1" applyAlignment="1">
      <alignment wrapText="1"/>
    </xf>
    <xf numFmtId="0" fontId="38" fillId="0" borderId="51" xfId="13" applyFont="1" applyFill="1" applyBorder="1" applyAlignment="1">
      <alignment wrapText="1"/>
    </xf>
    <xf numFmtId="0" fontId="38" fillId="0" borderId="0" xfId="13" applyFont="1" applyFill="1" applyBorder="1" applyAlignment="1">
      <alignment wrapText="1"/>
    </xf>
    <xf numFmtId="0" fontId="38" fillId="0" borderId="0" xfId="13" applyFont="1" applyFill="1" applyBorder="1" applyAlignment="1">
      <alignment horizontal="center"/>
    </xf>
    <xf numFmtId="0" fontId="0" fillId="0" borderId="0" xfId="0" applyFill="1" applyBorder="1"/>
    <xf numFmtId="0" fontId="14" fillId="10" borderId="0" xfId="0" applyFont="1" applyFill="1" applyBorder="1" applyAlignment="1" applyProtection="1">
      <alignment horizontal="center" wrapText="1"/>
    </xf>
    <xf numFmtId="0" fontId="23" fillId="14" borderId="8" xfId="14" applyFont="1" applyFill="1" applyBorder="1" applyAlignment="1">
      <alignment horizontal="center"/>
    </xf>
    <xf numFmtId="0" fontId="23" fillId="0" borderId="26" xfId="14" applyFont="1" applyFill="1" applyBorder="1" applyAlignment="1">
      <alignment horizontal="right" wrapText="1"/>
    </xf>
    <xf numFmtId="0" fontId="10" fillId="9" borderId="0" xfId="0" applyFont="1" applyFill="1" applyBorder="1" applyAlignment="1" applyProtection="1">
      <alignment horizontal="center" wrapText="1"/>
    </xf>
    <xf numFmtId="0" fontId="23" fillId="14" borderId="52" xfId="14" applyFont="1" applyFill="1" applyBorder="1" applyAlignment="1">
      <alignment horizontal="center"/>
    </xf>
    <xf numFmtId="0" fontId="23" fillId="0" borderId="53" xfId="14" applyFont="1" applyFill="1" applyBorder="1" applyAlignment="1">
      <alignment horizontal="right" wrapText="1"/>
    </xf>
    <xf numFmtId="0" fontId="23" fillId="0" borderId="54" xfId="14" applyFont="1" applyFill="1" applyBorder="1" applyAlignment="1">
      <alignment horizontal="right" wrapText="1"/>
    </xf>
    <xf numFmtId="0" fontId="23" fillId="0" borderId="16" xfId="14" applyFont="1" applyFill="1" applyBorder="1" applyAlignment="1">
      <alignment horizontal="right" wrapText="1"/>
    </xf>
    <xf numFmtId="0" fontId="23" fillId="0" borderId="55" xfId="14" applyFont="1" applyFill="1" applyBorder="1" applyAlignment="1">
      <alignment horizontal="right" wrapText="1"/>
    </xf>
    <xf numFmtId="0" fontId="23" fillId="0" borderId="56" xfId="14" applyFont="1" applyFill="1" applyBorder="1" applyAlignment="1">
      <alignment horizontal="right" wrapText="1"/>
    </xf>
    <xf numFmtId="0" fontId="23" fillId="0" borderId="57" xfId="14" applyFont="1" applyFill="1" applyBorder="1" applyAlignment="1">
      <alignment horizontal="right" wrapText="1"/>
    </xf>
    <xf numFmtId="0" fontId="34" fillId="17" borderId="16" xfId="6" applyFont="1" applyFill="1" applyBorder="1" applyAlignment="1" applyProtection="1">
      <alignment horizontal="right" wrapText="1"/>
      <protection locked="0"/>
    </xf>
    <xf numFmtId="0" fontId="13" fillId="9" borderId="0" xfId="0" applyFont="1" applyFill="1" applyProtection="1">
      <protection locked="0"/>
    </xf>
    <xf numFmtId="0" fontId="34" fillId="17" borderId="47" xfId="6" applyFont="1" applyFill="1" applyBorder="1" applyAlignment="1" applyProtection="1">
      <alignment horizontal="right" wrapText="1"/>
      <protection locked="0"/>
    </xf>
    <xf numFmtId="0" fontId="0" fillId="9" borderId="0" xfId="0" applyFill="1" applyBorder="1" applyProtection="1">
      <protection locked="0"/>
    </xf>
    <xf numFmtId="0" fontId="29" fillId="3" borderId="0" xfId="0" applyFont="1" applyFill="1" applyBorder="1" applyAlignment="1">
      <alignment horizontal="center" wrapText="1"/>
    </xf>
    <xf numFmtId="0" fontId="29" fillId="3" borderId="1" xfId="0" applyFont="1" applyFill="1" applyBorder="1" applyAlignment="1">
      <alignment horizontal="center" wrapText="1"/>
    </xf>
    <xf numFmtId="2" fontId="14" fillId="15" borderId="4" xfId="0" applyNumberFormat="1" applyFont="1" applyFill="1" applyBorder="1" applyAlignment="1" applyProtection="1">
      <alignment horizontal="center" vertical="center" wrapText="1"/>
    </xf>
    <xf numFmtId="2" fontId="14" fillId="15" borderId="2" xfId="0" applyNumberFormat="1" applyFont="1" applyFill="1" applyBorder="1" applyAlignment="1" applyProtection="1">
      <alignment horizontal="center" vertical="center" wrapText="1"/>
    </xf>
    <xf numFmtId="2" fontId="14" fillId="15" borderId="9" xfId="0" applyNumberFormat="1" applyFont="1" applyFill="1" applyBorder="1" applyAlignment="1" applyProtection="1">
      <alignment horizontal="center" vertical="center" wrapText="1"/>
    </xf>
    <xf numFmtId="0" fontId="26" fillId="8" borderId="0" xfId="0" applyFont="1" applyFill="1" applyBorder="1" applyAlignment="1">
      <alignment horizontal="center"/>
    </xf>
    <xf numFmtId="2" fontId="14" fillId="15" borderId="7" xfId="0" applyNumberFormat="1" applyFont="1" applyFill="1" applyBorder="1" applyAlignment="1" applyProtection="1">
      <alignment horizontal="center" vertical="center" wrapText="1"/>
    </xf>
    <xf numFmtId="2" fontId="14" fillId="12" borderId="4" xfId="0" applyNumberFormat="1" applyFont="1" applyFill="1" applyBorder="1" applyAlignment="1" applyProtection="1">
      <alignment horizontal="center" vertical="center" wrapText="1"/>
    </xf>
    <xf numFmtId="2" fontId="14" fillId="12" borderId="7" xfId="0" applyNumberFormat="1" applyFont="1" applyFill="1" applyBorder="1" applyAlignment="1" applyProtection="1">
      <alignment horizontal="center" vertical="center" wrapText="1"/>
    </xf>
    <xf numFmtId="2" fontId="14" fillId="12" borderId="2" xfId="0" applyNumberFormat="1" applyFont="1" applyFill="1" applyBorder="1" applyAlignment="1" applyProtection="1">
      <alignment horizontal="center" vertical="center" wrapText="1"/>
    </xf>
    <xf numFmtId="0" fontId="16" fillId="9" borderId="15" xfId="0" applyFont="1" applyFill="1" applyBorder="1" applyAlignment="1">
      <alignment horizontal="center"/>
    </xf>
    <xf numFmtId="0" fontId="16" fillId="9" borderId="11" xfId="0" applyFont="1" applyFill="1" applyBorder="1" applyAlignment="1">
      <alignment horizontal="center"/>
    </xf>
    <xf numFmtId="0" fontId="16" fillId="9" borderId="12" xfId="0" applyFont="1" applyFill="1" applyBorder="1" applyAlignment="1">
      <alignment horizontal="center"/>
    </xf>
    <xf numFmtId="2" fontId="14" fillId="12" borderId="28" xfId="0" applyNumberFormat="1" applyFont="1" applyFill="1" applyBorder="1" applyAlignment="1" applyProtection="1">
      <alignment horizontal="center" vertical="center" wrapText="1"/>
    </xf>
    <xf numFmtId="2" fontId="14" fillId="12" borderId="29" xfId="0" applyNumberFormat="1" applyFont="1" applyFill="1" applyBorder="1" applyAlignment="1" applyProtection="1">
      <alignment horizontal="center" vertical="center" wrapText="1"/>
    </xf>
    <xf numFmtId="2" fontId="14" fillId="12" borderId="30" xfId="0" applyNumberFormat="1" applyFont="1" applyFill="1" applyBorder="1" applyAlignment="1" applyProtection="1">
      <alignment horizontal="center" vertical="center" wrapText="1"/>
    </xf>
    <xf numFmtId="0" fontId="14" fillId="10" borderId="32" xfId="0" applyFont="1" applyFill="1" applyBorder="1" applyAlignment="1" applyProtection="1">
      <alignment horizontal="center" wrapText="1"/>
    </xf>
    <xf numFmtId="0" fontId="14" fillId="10" borderId="0" xfId="0" applyFont="1" applyFill="1" applyBorder="1" applyAlignment="1" applyProtection="1">
      <alignment horizontal="center" wrapText="1"/>
    </xf>
    <xf numFmtId="0" fontId="14" fillId="11" borderId="43" xfId="0" applyFont="1" applyFill="1" applyBorder="1" applyAlignment="1" applyProtection="1">
      <alignment horizontal="center" wrapText="1"/>
    </xf>
    <xf numFmtId="0" fontId="14" fillId="11" borderId="44" xfId="0" applyFont="1" applyFill="1" applyBorder="1" applyAlignment="1" applyProtection="1">
      <alignment horizontal="center" wrapText="1"/>
    </xf>
    <xf numFmtId="0" fontId="14" fillId="11" borderId="6" xfId="0" applyFont="1" applyFill="1" applyBorder="1" applyAlignment="1" applyProtection="1">
      <alignment horizontal="center" wrapText="1"/>
    </xf>
    <xf numFmtId="0" fontId="0" fillId="0" borderId="50" xfId="0" applyBorder="1" applyAlignment="1">
      <alignment horizontal="center"/>
    </xf>
  </cellXfs>
  <cellStyles count="15">
    <cellStyle name="Comma" xfId="4" builtinId="3"/>
    <cellStyle name="Normal" xfId="0" builtinId="0"/>
    <cellStyle name="Normal 2" xfId="1" xr:uid="{00000000-0005-0000-0000-000002000000}"/>
    <cellStyle name="Normal 2 2" xfId="3" xr:uid="{00000000-0005-0000-0000-000003000000}"/>
    <cellStyle name="Normal_Aviation" xfId="7" xr:uid="{00000000-0005-0000-0000-000004000000}"/>
    <cellStyle name="Normal_Aviation_1" xfId="9" xr:uid="{00000000-0005-0000-0000-000005000000}"/>
    <cellStyle name="Normal_Construction-Engineer_1" xfId="10" xr:uid="{00000000-0005-0000-0000-000006000000}"/>
    <cellStyle name="Normal_Generators_Power_Supplies" xfId="6" xr:uid="{00000000-0005-0000-0000-000007000000}"/>
    <cellStyle name="Normal_Material Handling" xfId="11" xr:uid="{00000000-0005-0000-0000-000008000000}"/>
    <cellStyle name="Normal_Testing Page" xfId="8" xr:uid="{00000000-0005-0000-0000-000009000000}"/>
    <cellStyle name="Normal_Testing Page_1" xfId="13" xr:uid="{00000000-0005-0000-0000-00000A000000}"/>
    <cellStyle name="Normal_TrackedVehicles" xfId="2" xr:uid="{00000000-0005-0000-0000-00000B000000}"/>
    <cellStyle name="Normal_Watercraft" xfId="12" xr:uid="{00000000-0005-0000-0000-00000C000000}"/>
    <cellStyle name="Normal_Watercraft2" xfId="14" xr:uid="{00000000-0005-0000-0000-00000D000000}"/>
    <cellStyle name="Normal_WheeledVehicles" xfId="5" xr:uid="{00000000-0005-0000-0000-00000E000000}"/>
  </cellStyles>
  <dxfs count="0"/>
  <tableStyles count="0" defaultTableStyle="TableStyleMedium2" defaultPivotStyle="PivotStyleLight16"/>
  <colors>
    <mruColors>
      <color rgb="FFFFFFFF"/>
      <color rgb="FFD8E4BC"/>
      <color rgb="FF0000FF"/>
      <color rgb="FFFFFFCC"/>
      <color rgb="FF0000CC"/>
      <color rgb="FFFF9933"/>
      <color rgb="FFC9925B"/>
      <color rgb="FFBD7E3F"/>
      <color rgb="FF003300"/>
      <color rgb="FFC6E4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ob%20DATA\Projects\FCS\FCS%20Mission%20Roll%20up%20for%20IPR%20March%2005\July%2022\AMSAA%20Fuel%20Model%20V%203.97%20(23%20%20March%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drupp\LOCALS~1\Temp\notes6030C8\UA%20Footprint%20reduction%20Ver%2017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b%20DATA\Projects\FCS\UA%20Block%20I%20Threshold%20%20Fuel%20Data%20All%20conditions%201%20April%202005\AMSAA%20Fuel%20Model%20V%203.97%20(22%20%20March%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cascom\Futures\FDD\FDD_PLANNING_DATA_BRANCH\2018_Files\Tools_2017data_2017CTU\Class_III_Bulk_Estimation_Tool_2018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Speed Range"/>
      <sheetName val="Vehicle Output"/>
      <sheetName val="Fuel Output"/>
      <sheetName val="Vehicles"/>
      <sheetName val="duty cycle"/>
      <sheetName val="duty cycle 22july"/>
      <sheetName val="Output Report"/>
      <sheetName val="Vehicle Data"/>
      <sheetName val="Terrain Data"/>
      <sheetName val="State of Nature"/>
      <sheetName val="Resistance"/>
      <sheetName val="Interpolation"/>
      <sheetName val="Fuel Lookup Data Base"/>
      <sheetName val="Lookup Table"/>
      <sheetName val="Fuel Curves Tab"/>
      <sheetName val="Fuels"/>
      <sheetName val="Max Speed Calc (mech)"/>
      <sheetName val="Max Speed Calc (hybrid)"/>
      <sheetName val="Motor and Control Eff"/>
      <sheetName val="Idle Rate"/>
      <sheetName val="duty cycle2"/>
    </sheetNames>
    <sheetDataSet>
      <sheetData sheetId="0">
        <row r="1">
          <cell r="M1">
            <v>347</v>
          </cell>
          <cell r="N1">
            <v>45</v>
          </cell>
        </row>
        <row r="5">
          <cell r="B5" t="str">
            <v>FCS NLOS-LS</v>
          </cell>
          <cell r="F5" t="str">
            <v>N/A</v>
          </cell>
          <cell r="J5" t="str">
            <v>XC Medium Soil</v>
          </cell>
        </row>
        <row r="6">
          <cell r="B6" t="str">
            <v>FCS Unmanned System that provides networked, extended-range targeting and precision attack.
- Missile payload on MTV Chassis</v>
          </cell>
          <cell r="F6" t="str">
            <v>N/A</v>
          </cell>
          <cell r="J6">
            <v>3</v>
          </cell>
          <cell r="N6" t="e">
            <v>#VALUE!</v>
          </cell>
          <cell r="O6">
            <v>0.84344652696021261</v>
          </cell>
        </row>
        <row r="7">
          <cell r="B7" t="str">
            <v>W</v>
          </cell>
          <cell r="F7">
            <v>0.21997499999999998</v>
          </cell>
          <cell r="J7">
            <v>0.01</v>
          </cell>
        </row>
        <row r="8">
          <cell r="B8">
            <v>33000</v>
          </cell>
          <cell r="F8" t="str">
            <v>N/A</v>
          </cell>
          <cell r="J8">
            <v>999</v>
          </cell>
        </row>
        <row r="9">
          <cell r="B9">
            <v>62</v>
          </cell>
          <cell r="F9" t="str">
            <v>N/A</v>
          </cell>
          <cell r="J9">
            <v>1</v>
          </cell>
        </row>
        <row r="10">
          <cell r="B10">
            <v>51.3</v>
          </cell>
          <cell r="F10" t="str">
            <v>N/A</v>
          </cell>
          <cell r="J10">
            <v>0</v>
          </cell>
        </row>
        <row r="11">
          <cell r="B11">
            <v>47.5</v>
          </cell>
          <cell r="J11">
            <v>0</v>
          </cell>
        </row>
        <row r="12">
          <cell r="B12">
            <v>0.75</v>
          </cell>
          <cell r="F12" t="str">
            <v>N/A</v>
          </cell>
          <cell r="J12">
            <v>0</v>
          </cell>
        </row>
        <row r="13">
          <cell r="B13" t="str">
            <v>Diesel</v>
          </cell>
          <cell r="F13" t="str">
            <v>N/A</v>
          </cell>
          <cell r="J13">
            <v>4</v>
          </cell>
        </row>
        <row r="14">
          <cell r="B14">
            <v>330</v>
          </cell>
          <cell r="F14" t="str">
            <v>N/A</v>
          </cell>
          <cell r="J14">
            <v>102</v>
          </cell>
        </row>
        <row r="15">
          <cell r="B15">
            <v>52</v>
          </cell>
          <cell r="F15" t="e">
            <v>#VALUE!</v>
          </cell>
          <cell r="J15">
            <v>9.6465368852459016E-2</v>
          </cell>
        </row>
        <row r="16">
          <cell r="B16">
            <v>0.72</v>
          </cell>
          <cell r="J16">
            <v>8</v>
          </cell>
        </row>
        <row r="17">
          <cell r="B17">
            <v>3</v>
          </cell>
          <cell r="H17" t="str">
            <v>N/A</v>
          </cell>
          <cell r="J17">
            <v>99</v>
          </cell>
        </row>
        <row r="18">
          <cell r="B18">
            <v>6.6520000000000001</v>
          </cell>
          <cell r="F18">
            <v>330</v>
          </cell>
          <cell r="J18">
            <v>99</v>
          </cell>
        </row>
        <row r="19">
          <cell r="B19">
            <v>18501.052315093206</v>
          </cell>
          <cell r="F19">
            <v>249</v>
          </cell>
          <cell r="J19">
            <v>1</v>
          </cell>
        </row>
        <row r="20">
          <cell r="B20">
            <v>1</v>
          </cell>
          <cell r="F20">
            <v>0.75454545454545452</v>
          </cell>
          <cell r="J20" t="str">
            <v>M</v>
          </cell>
        </row>
        <row r="21">
          <cell r="F21">
            <v>1.3</v>
          </cell>
        </row>
        <row r="22">
          <cell r="F22">
            <v>0.75</v>
          </cell>
        </row>
        <row r="23">
          <cell r="F23">
            <v>0.9</v>
          </cell>
        </row>
        <row r="24">
          <cell r="F24">
            <v>0.9</v>
          </cell>
        </row>
        <row r="25">
          <cell r="F25">
            <v>0.95</v>
          </cell>
        </row>
        <row r="26">
          <cell r="F26">
            <v>0</v>
          </cell>
          <cell r="J26">
            <v>2</v>
          </cell>
        </row>
        <row r="27">
          <cell r="F27">
            <v>0</v>
          </cell>
          <cell r="J27" t="str">
            <v>Duty Cycle 22july (2)</v>
          </cell>
        </row>
        <row r="28">
          <cell r="F28">
            <v>0</v>
          </cell>
          <cell r="J28">
            <v>2</v>
          </cell>
        </row>
        <row r="29">
          <cell r="F29">
            <v>0</v>
          </cell>
        </row>
      </sheetData>
      <sheetData sheetId="1"/>
      <sheetData sheetId="2">
        <row r="8">
          <cell r="B8" t="str">
            <v>FCS NLOS-LS</v>
          </cell>
        </row>
        <row r="9">
          <cell r="B9" t="str">
            <v>FCS Unmanned System that provides networked, extended-range targeting and precision attack.
- Missile payload on MTV Chassis</v>
          </cell>
          <cell r="D9" t="str">
            <v>N/A</v>
          </cell>
        </row>
        <row r="10">
          <cell r="B10" t="str">
            <v>W</v>
          </cell>
          <cell r="D10" t="str">
            <v>N/A</v>
          </cell>
        </row>
        <row r="11">
          <cell r="B11">
            <v>33000</v>
          </cell>
        </row>
        <row r="12">
          <cell r="B12">
            <v>62</v>
          </cell>
          <cell r="D12" t="str">
            <v>N/A</v>
          </cell>
        </row>
        <row r="13">
          <cell r="B13">
            <v>51.3</v>
          </cell>
          <cell r="D13" t="str">
            <v>N/A</v>
          </cell>
        </row>
        <row r="14">
          <cell r="B14">
            <v>47.5</v>
          </cell>
          <cell r="D14" t="str">
            <v>N/A</v>
          </cell>
        </row>
        <row r="15">
          <cell r="B15">
            <v>0.75</v>
          </cell>
        </row>
        <row r="16">
          <cell r="B16" t="str">
            <v>Diesel</v>
          </cell>
          <cell r="D16" t="str">
            <v>N/A</v>
          </cell>
        </row>
        <row r="17">
          <cell r="B17">
            <v>330</v>
          </cell>
          <cell r="D17" t="str">
            <v>N/A</v>
          </cell>
        </row>
        <row r="18">
          <cell r="B18">
            <v>52</v>
          </cell>
          <cell r="D18" t="str">
            <v>N/A</v>
          </cell>
        </row>
        <row r="19">
          <cell r="B19">
            <v>0.72</v>
          </cell>
        </row>
        <row r="20">
          <cell r="B20">
            <v>3</v>
          </cell>
        </row>
        <row r="21">
          <cell r="D21" t="str">
            <v>9_M1084 MTV</v>
          </cell>
        </row>
        <row r="23">
          <cell r="B23">
            <v>8</v>
          </cell>
        </row>
        <row r="24">
          <cell r="B24">
            <v>2</v>
          </cell>
        </row>
        <row r="25">
          <cell r="B25" t="str">
            <v>M</v>
          </cell>
        </row>
        <row r="26">
          <cell r="D26">
            <v>0.75</v>
          </cell>
        </row>
        <row r="27">
          <cell r="B27">
            <v>1</v>
          </cell>
          <cell r="D27">
            <v>0.9</v>
          </cell>
        </row>
        <row r="28">
          <cell r="D28">
            <v>0.9</v>
          </cell>
        </row>
        <row r="29">
          <cell r="D29">
            <v>0.95</v>
          </cell>
        </row>
        <row r="30">
          <cell r="D30">
            <v>0</v>
          </cell>
        </row>
        <row r="31">
          <cell r="D31">
            <v>0</v>
          </cell>
        </row>
        <row r="32">
          <cell r="D32">
            <v>0</v>
          </cell>
        </row>
      </sheetData>
      <sheetData sheetId="3"/>
      <sheetData sheetId="4">
        <row r="5">
          <cell r="A5">
            <v>1</v>
          </cell>
          <cell r="B5" t="str">
            <v>MGV MCS</v>
          </cell>
          <cell r="C5" t="str">
            <v>FCS Manned Combat Platform that provides offensive maneuver to close with and destroy enemy forces.</v>
          </cell>
          <cell r="D5" t="str">
            <v>T</v>
          </cell>
          <cell r="E5">
            <v>51857</v>
          </cell>
          <cell r="F5" t="str">
            <v>N/A</v>
          </cell>
          <cell r="G5">
            <v>60</v>
          </cell>
          <cell r="H5">
            <v>20.588826764485383</v>
          </cell>
          <cell r="I5">
            <v>1.1000000000000001</v>
          </cell>
          <cell r="J5" t="str">
            <v>Diesel</v>
          </cell>
          <cell r="K5">
            <v>523</v>
          </cell>
          <cell r="L5">
            <v>111</v>
          </cell>
          <cell r="M5">
            <v>0.9</v>
          </cell>
          <cell r="N5">
            <v>3</v>
          </cell>
          <cell r="O5">
            <v>1</v>
          </cell>
          <cell r="P5">
            <v>0.95</v>
          </cell>
          <cell r="R5">
            <v>0.97</v>
          </cell>
          <cell r="S5">
            <v>0.9</v>
          </cell>
          <cell r="T5">
            <v>0.9</v>
          </cell>
          <cell r="V5">
            <v>2.68</v>
          </cell>
          <cell r="W5">
            <v>139.34426229508196</v>
          </cell>
          <cell r="X5">
            <v>610</v>
          </cell>
          <cell r="Y5" t="str">
            <v>N/A</v>
          </cell>
          <cell r="Z5" t="str">
            <v>N/A</v>
          </cell>
          <cell r="AA5" t="str">
            <v>N/A</v>
          </cell>
          <cell r="AB5" t="str">
            <v>N/A</v>
          </cell>
          <cell r="AC5" t="str">
            <v>N/A</v>
          </cell>
          <cell r="AD5" t="str">
            <v>N/A</v>
          </cell>
          <cell r="AE5" t="str">
            <v>N/A</v>
          </cell>
          <cell r="AF5" t="str">
            <v>N/A</v>
          </cell>
          <cell r="AG5" t="str">
            <v>Duty Cycle (All) (3)</v>
          </cell>
          <cell r="AH5">
            <v>122</v>
          </cell>
          <cell r="AI5">
            <v>68</v>
          </cell>
          <cell r="AJ5" t="str">
            <v>H</v>
          </cell>
          <cell r="AK5">
            <v>1</v>
          </cell>
        </row>
        <row r="6">
          <cell r="A6">
            <v>2</v>
          </cell>
          <cell r="B6" t="str">
            <v>MGV ICV</v>
          </cell>
          <cell r="C6" t="str">
            <v xml:space="preserve">FCS Manned Combat Platform that provides the mobility for 11 personnel (two-man crew and nine-man infantry squad) on the battlefield. </v>
          </cell>
          <cell r="D6" t="str">
            <v>T</v>
          </cell>
          <cell r="E6">
            <v>51850</v>
          </cell>
          <cell r="F6" t="str">
            <v>N/A</v>
          </cell>
          <cell r="G6">
            <v>60</v>
          </cell>
          <cell r="H6">
            <v>20.586815267849385</v>
          </cell>
          <cell r="I6">
            <v>1.1000000000000001</v>
          </cell>
          <cell r="J6" t="str">
            <v>Diesel</v>
          </cell>
          <cell r="K6">
            <v>523</v>
          </cell>
          <cell r="L6">
            <v>103</v>
          </cell>
          <cell r="M6">
            <v>0.9</v>
          </cell>
          <cell r="N6">
            <v>3</v>
          </cell>
          <cell r="O6">
            <v>1</v>
          </cell>
          <cell r="P6">
            <v>0.95</v>
          </cell>
          <cell r="R6">
            <v>0.97</v>
          </cell>
          <cell r="S6">
            <v>0.9</v>
          </cell>
          <cell r="T6">
            <v>0.9</v>
          </cell>
          <cell r="V6">
            <v>2.68</v>
          </cell>
          <cell r="W6">
            <v>139.34426229508196</v>
          </cell>
          <cell r="X6">
            <v>610</v>
          </cell>
          <cell r="Y6" t="str">
            <v>N/A</v>
          </cell>
          <cell r="Z6" t="str">
            <v>N/A</v>
          </cell>
          <cell r="AA6" t="str">
            <v>N/A</v>
          </cell>
          <cell r="AB6" t="str">
            <v>N/A</v>
          </cell>
          <cell r="AC6" t="str">
            <v>N/A</v>
          </cell>
          <cell r="AD6" t="str">
            <v>N/A</v>
          </cell>
          <cell r="AE6" t="str">
            <v>N/A</v>
          </cell>
          <cell r="AF6" t="str">
            <v>N/A</v>
          </cell>
          <cell r="AG6" t="str">
            <v>Duty Cycle (All) (3)</v>
          </cell>
          <cell r="AH6">
            <v>122</v>
          </cell>
          <cell r="AI6">
            <v>68</v>
          </cell>
          <cell r="AJ6" t="str">
            <v>H</v>
          </cell>
          <cell r="AK6">
            <v>1</v>
          </cell>
        </row>
        <row r="7">
          <cell r="A7">
            <v>3</v>
          </cell>
          <cell r="B7" t="str">
            <v>MGV NLOS-M</v>
          </cell>
          <cell r="C7" t="str">
            <v>FCS Manned Combat Platform that provides short-range indirect fires in support of Combined Arms Battalions.</v>
          </cell>
          <cell r="D7" t="str">
            <v>T</v>
          </cell>
          <cell r="E7">
            <v>51000</v>
          </cell>
          <cell r="F7" t="str">
            <v>N/A</v>
          </cell>
          <cell r="G7">
            <v>60</v>
          </cell>
          <cell r="H7">
            <v>20.342435049494746</v>
          </cell>
          <cell r="I7">
            <v>1.1000000000000001</v>
          </cell>
          <cell r="J7" t="str">
            <v>Diesel</v>
          </cell>
          <cell r="K7">
            <v>523</v>
          </cell>
          <cell r="L7">
            <v>148</v>
          </cell>
          <cell r="M7">
            <v>0.9</v>
          </cell>
          <cell r="N7">
            <v>3</v>
          </cell>
          <cell r="O7">
            <v>1</v>
          </cell>
          <cell r="P7">
            <v>0.95</v>
          </cell>
          <cell r="R7">
            <v>0.97</v>
          </cell>
          <cell r="S7">
            <v>0.9</v>
          </cell>
          <cell r="T7">
            <v>0.9</v>
          </cell>
          <cell r="V7">
            <v>2.68</v>
          </cell>
          <cell r="W7">
            <v>139.34426229508196</v>
          </cell>
          <cell r="X7">
            <v>610</v>
          </cell>
          <cell r="Y7" t="str">
            <v>N/A</v>
          </cell>
          <cell r="Z7" t="str">
            <v>N/A</v>
          </cell>
          <cell r="AA7" t="str">
            <v>N/A</v>
          </cell>
          <cell r="AB7" t="str">
            <v>N/A</v>
          </cell>
          <cell r="AC7" t="str">
            <v>N/A</v>
          </cell>
          <cell r="AD7" t="str">
            <v>N/A</v>
          </cell>
          <cell r="AE7" t="str">
            <v>N/A</v>
          </cell>
          <cell r="AF7" t="str">
            <v>N/A</v>
          </cell>
          <cell r="AG7" t="str">
            <v>Duty Cycle (All) (3)</v>
          </cell>
          <cell r="AH7">
            <v>122</v>
          </cell>
          <cell r="AI7">
            <v>68</v>
          </cell>
          <cell r="AJ7" t="str">
            <v>H</v>
          </cell>
          <cell r="AK7">
            <v>1</v>
          </cell>
        </row>
        <row r="8">
          <cell r="A8">
            <v>4</v>
          </cell>
          <cell r="B8" t="str">
            <v>MGV NLOS-C</v>
          </cell>
          <cell r="C8" t="str">
            <v>- FCS Manned Combat Platform that provides networked, extended-range targeting and precision attack of point and area targets in support of the UA.</v>
          </cell>
          <cell r="D8" t="str">
            <v>T</v>
          </cell>
          <cell r="E8">
            <v>52620</v>
          </cell>
          <cell r="F8" t="str">
            <v>N/A</v>
          </cell>
          <cell r="G8">
            <v>60</v>
          </cell>
          <cell r="H8">
            <v>20.807980414248618</v>
          </cell>
          <cell r="I8">
            <v>1.1000000000000001</v>
          </cell>
          <cell r="J8" t="str">
            <v>Diesel</v>
          </cell>
          <cell r="K8">
            <v>523</v>
          </cell>
          <cell r="L8">
            <v>148</v>
          </cell>
          <cell r="M8">
            <v>0.9</v>
          </cell>
          <cell r="N8">
            <v>3</v>
          </cell>
          <cell r="O8">
            <v>1</v>
          </cell>
          <cell r="P8">
            <v>0.95</v>
          </cell>
          <cell r="R8">
            <v>0.97</v>
          </cell>
          <cell r="S8">
            <v>0.9</v>
          </cell>
          <cell r="T8">
            <v>0.9</v>
          </cell>
          <cell r="V8">
            <v>2.68</v>
          </cell>
          <cell r="W8">
            <v>139.34426229508196</v>
          </cell>
          <cell r="X8">
            <v>610</v>
          </cell>
          <cell r="Y8" t="str">
            <v>N/A</v>
          </cell>
          <cell r="Z8" t="str">
            <v>N/A</v>
          </cell>
          <cell r="AA8" t="str">
            <v>N/A</v>
          </cell>
          <cell r="AB8" t="str">
            <v>N/A</v>
          </cell>
          <cell r="AC8" t="str">
            <v>N/A</v>
          </cell>
          <cell r="AD8" t="str">
            <v>N/A</v>
          </cell>
          <cell r="AE8" t="str">
            <v>N/A</v>
          </cell>
          <cell r="AF8" t="str">
            <v>N/A</v>
          </cell>
          <cell r="AG8" t="str">
            <v>Duty Cycle (All) (3)</v>
          </cell>
          <cell r="AH8">
            <v>122</v>
          </cell>
          <cell r="AI8">
            <v>68</v>
          </cell>
          <cell r="AJ8" t="str">
            <v>H</v>
          </cell>
          <cell r="AK8">
            <v>1</v>
          </cell>
        </row>
        <row r="9">
          <cell r="A9">
            <v>5</v>
          </cell>
          <cell r="B9" t="str">
            <v>MGV C2V</v>
          </cell>
          <cell r="C9" t="str">
            <v xml:space="preserve">FCS Manned Combat Platform that provides the platform for battle command. </v>
          </cell>
          <cell r="D9" t="str">
            <v>T</v>
          </cell>
          <cell r="E9">
            <v>48180</v>
          </cell>
          <cell r="F9" t="str">
            <v>N/A</v>
          </cell>
          <cell r="G9">
            <v>55</v>
          </cell>
          <cell r="H9">
            <v>17.351573472849612</v>
          </cell>
          <cell r="I9">
            <v>1.1000000000000001</v>
          </cell>
          <cell r="J9" t="str">
            <v>Diesel</v>
          </cell>
          <cell r="K9">
            <v>523</v>
          </cell>
          <cell r="L9">
            <v>148</v>
          </cell>
          <cell r="M9">
            <v>0.9</v>
          </cell>
          <cell r="N9">
            <v>3</v>
          </cell>
          <cell r="O9">
            <v>1</v>
          </cell>
          <cell r="P9">
            <v>0.95</v>
          </cell>
          <cell r="R9">
            <v>0.97</v>
          </cell>
          <cell r="S9">
            <v>0.9</v>
          </cell>
          <cell r="T9">
            <v>0.9</v>
          </cell>
          <cell r="V9">
            <v>2.68</v>
          </cell>
          <cell r="W9">
            <v>139.34426229508196</v>
          </cell>
          <cell r="X9">
            <v>610</v>
          </cell>
          <cell r="Y9" t="str">
            <v>N/A</v>
          </cell>
          <cell r="Z9" t="str">
            <v>N/A</v>
          </cell>
          <cell r="AA9" t="str">
            <v>N/A</v>
          </cell>
          <cell r="AB9" t="str">
            <v>N/A</v>
          </cell>
          <cell r="AC9" t="str">
            <v>N/A</v>
          </cell>
          <cell r="AD9" t="str">
            <v>N/A</v>
          </cell>
          <cell r="AE9" t="str">
            <v>N/A</v>
          </cell>
          <cell r="AF9" t="str">
            <v>N/A</v>
          </cell>
          <cell r="AG9" t="str">
            <v>Duty Cycle (All) (3)</v>
          </cell>
          <cell r="AH9">
            <v>122</v>
          </cell>
          <cell r="AI9">
            <v>68</v>
          </cell>
          <cell r="AJ9" t="str">
            <v>H</v>
          </cell>
          <cell r="AK9">
            <v>1</v>
          </cell>
        </row>
        <row r="10">
          <cell r="A10">
            <v>6</v>
          </cell>
          <cell r="B10" t="str">
            <v>MGV R&amp;SV</v>
          </cell>
          <cell r="C10" t="str">
            <v>FCS Manned Combat Platform that conducts streamlined acquisition, discrimination of multiple targets sets, and provides a dynamic hunter-killer capability.</v>
          </cell>
          <cell r="D10" t="str">
            <v>T</v>
          </cell>
          <cell r="E10">
            <v>47800</v>
          </cell>
          <cell r="F10" t="str">
            <v>N/A</v>
          </cell>
          <cell r="G10">
            <v>55</v>
          </cell>
          <cell r="H10">
            <v>17.25758542088737</v>
          </cell>
          <cell r="I10">
            <v>1.1000000000000001</v>
          </cell>
          <cell r="J10" t="str">
            <v>Diesel</v>
          </cell>
          <cell r="K10">
            <v>523</v>
          </cell>
          <cell r="L10">
            <v>148</v>
          </cell>
          <cell r="M10">
            <v>0.9</v>
          </cell>
          <cell r="N10">
            <v>3</v>
          </cell>
          <cell r="O10">
            <v>1</v>
          </cell>
          <cell r="P10">
            <v>0.95</v>
          </cell>
          <cell r="R10">
            <v>0.97</v>
          </cell>
          <cell r="S10">
            <v>0.9</v>
          </cell>
          <cell r="T10">
            <v>0.9</v>
          </cell>
          <cell r="V10">
            <v>2.68</v>
          </cell>
          <cell r="W10">
            <v>139.34426229508196</v>
          </cell>
          <cell r="X10">
            <v>610</v>
          </cell>
          <cell r="Y10" t="str">
            <v>N/A</v>
          </cell>
          <cell r="Z10" t="str">
            <v>N/A</v>
          </cell>
          <cell r="AA10" t="str">
            <v>N/A</v>
          </cell>
          <cell r="AB10" t="str">
            <v>N/A</v>
          </cell>
          <cell r="AC10" t="str">
            <v>N/A</v>
          </cell>
          <cell r="AD10" t="str">
            <v>N/A</v>
          </cell>
          <cell r="AE10" t="str">
            <v>N/A</v>
          </cell>
          <cell r="AF10" t="str">
            <v>N/A</v>
          </cell>
          <cell r="AG10" t="str">
            <v>Duty Cycle (All) (3)</v>
          </cell>
          <cell r="AH10">
            <v>122</v>
          </cell>
          <cell r="AI10">
            <v>68</v>
          </cell>
          <cell r="AJ10" t="str">
            <v>H</v>
          </cell>
          <cell r="AK10">
            <v>1</v>
          </cell>
        </row>
        <row r="11">
          <cell r="A11">
            <v>7</v>
          </cell>
          <cell r="B11" t="str">
            <v>MGV-MV-E and T</v>
          </cell>
          <cell r="C11" t="str">
            <v>FCS Manned Maneuver Sustainment Platform that provides the medical system within both the UA and UE.  Has a common chassis with two types of interchangeable modules: Evacuation (MV-E) and Treatment (MV-T).</v>
          </cell>
          <cell r="D11" t="str">
            <v>T</v>
          </cell>
          <cell r="E11">
            <v>49460</v>
          </cell>
          <cell r="F11" t="str">
            <v>N/A</v>
          </cell>
          <cell r="G11">
            <v>58</v>
          </cell>
          <cell r="H11">
            <v>17.667657889584802</v>
          </cell>
          <cell r="I11">
            <v>1.1000000000000001</v>
          </cell>
          <cell r="J11" t="str">
            <v>Diesel</v>
          </cell>
          <cell r="K11">
            <v>523</v>
          </cell>
          <cell r="L11">
            <v>148</v>
          </cell>
          <cell r="M11">
            <v>0.9</v>
          </cell>
          <cell r="N11">
            <v>3</v>
          </cell>
          <cell r="O11">
            <v>1</v>
          </cell>
          <cell r="P11">
            <v>0.95</v>
          </cell>
          <cell r="R11">
            <v>0.97</v>
          </cell>
          <cell r="S11">
            <v>0.9</v>
          </cell>
          <cell r="T11">
            <v>0.9</v>
          </cell>
          <cell r="V11">
            <v>2.68</v>
          </cell>
          <cell r="W11">
            <v>139.34426229508196</v>
          </cell>
          <cell r="X11">
            <v>610</v>
          </cell>
          <cell r="Y11" t="str">
            <v>N/A</v>
          </cell>
          <cell r="Z11" t="str">
            <v>N/A</v>
          </cell>
          <cell r="AA11" t="str">
            <v>N/A</v>
          </cell>
          <cell r="AB11" t="str">
            <v>N/A</v>
          </cell>
          <cell r="AC11" t="str">
            <v>N/A</v>
          </cell>
          <cell r="AD11" t="str">
            <v>N/A</v>
          </cell>
          <cell r="AE11" t="str">
            <v>N/A</v>
          </cell>
          <cell r="AF11" t="str">
            <v>N/A</v>
          </cell>
          <cell r="AG11" t="str">
            <v>Duty Cycle (All) (3)</v>
          </cell>
          <cell r="AH11">
            <v>122</v>
          </cell>
          <cell r="AI11">
            <v>68</v>
          </cell>
          <cell r="AJ11" t="str">
            <v>H</v>
          </cell>
          <cell r="AK11">
            <v>1</v>
          </cell>
        </row>
        <row r="12">
          <cell r="A12">
            <v>8</v>
          </cell>
          <cell r="B12" t="str">
            <v>MGV FRMV</v>
          </cell>
          <cell r="C12" t="str">
            <v>FCS Manned Maneuver Sustainment Platform that provides the recovery and maintenance system within the UA</v>
          </cell>
          <cell r="D12" t="str">
            <v>T</v>
          </cell>
          <cell r="E12">
            <v>51700</v>
          </cell>
          <cell r="F12" t="str">
            <v>N/A</v>
          </cell>
          <cell r="G12">
            <v>60</v>
          </cell>
          <cell r="H12">
            <v>20.543707713590049</v>
          </cell>
          <cell r="I12">
            <v>1.1000000000000001</v>
          </cell>
          <cell r="J12" t="str">
            <v>Diesel</v>
          </cell>
          <cell r="K12">
            <v>523</v>
          </cell>
          <cell r="L12">
            <v>111</v>
          </cell>
          <cell r="M12">
            <v>0.9</v>
          </cell>
          <cell r="N12">
            <v>3</v>
          </cell>
          <cell r="O12">
            <v>1</v>
          </cell>
          <cell r="P12">
            <v>0.95</v>
          </cell>
          <cell r="R12">
            <v>0.97</v>
          </cell>
          <cell r="S12">
            <v>0.9</v>
          </cell>
          <cell r="T12">
            <v>0.9</v>
          </cell>
          <cell r="V12">
            <v>2.68</v>
          </cell>
          <cell r="W12">
            <v>139.34426229508196</v>
          </cell>
          <cell r="X12">
            <v>610</v>
          </cell>
          <cell r="Y12" t="str">
            <v>N/A</v>
          </cell>
          <cell r="Z12" t="str">
            <v>N/A</v>
          </cell>
          <cell r="AA12" t="str">
            <v>N/A</v>
          </cell>
          <cell r="AB12" t="str">
            <v>N/A</v>
          </cell>
          <cell r="AC12" t="str">
            <v>N/A</v>
          </cell>
          <cell r="AD12" t="str">
            <v>N/A</v>
          </cell>
          <cell r="AE12" t="str">
            <v>N/A</v>
          </cell>
          <cell r="AF12" t="str">
            <v>N/A</v>
          </cell>
          <cell r="AG12" t="str">
            <v>Duty Cycle (All) (3)</v>
          </cell>
          <cell r="AH12">
            <v>122</v>
          </cell>
          <cell r="AI12">
            <v>68</v>
          </cell>
          <cell r="AJ12" t="str">
            <v>H</v>
          </cell>
          <cell r="AK12">
            <v>1</v>
          </cell>
        </row>
        <row r="13">
          <cell r="A13">
            <v>9</v>
          </cell>
          <cell r="B13" t="str">
            <v>MULE-ARV Assault (L)</v>
          </cell>
          <cell r="C13" t="str">
            <v>FCS Unmanned System, transportable by UH-60 that will remotely provide reconnaissance capability and provide LOS/BLOS over-watching fires.</v>
          </cell>
          <cell r="D13" t="str">
            <v>W</v>
          </cell>
          <cell r="E13">
            <v>4960</v>
          </cell>
          <cell r="F13">
            <v>30</v>
          </cell>
          <cell r="G13">
            <v>22</v>
          </cell>
          <cell r="H13">
            <v>13.3</v>
          </cell>
          <cell r="I13">
            <v>1.2</v>
          </cell>
          <cell r="J13" t="str">
            <v>Diesel</v>
          </cell>
          <cell r="K13">
            <v>134</v>
          </cell>
          <cell r="L13">
            <v>32</v>
          </cell>
          <cell r="M13">
            <v>0.9</v>
          </cell>
          <cell r="N13">
            <v>3</v>
          </cell>
          <cell r="O13">
            <v>0.98</v>
          </cell>
          <cell r="P13">
            <v>0.97</v>
          </cell>
          <cell r="R13">
            <v>0.97</v>
          </cell>
          <cell r="S13">
            <v>0.9</v>
          </cell>
          <cell r="T13">
            <v>0.9</v>
          </cell>
          <cell r="V13">
            <v>0</v>
          </cell>
          <cell r="W13">
            <v>0</v>
          </cell>
          <cell r="X13">
            <v>610</v>
          </cell>
          <cell r="Y13" t="str">
            <v>N/A</v>
          </cell>
          <cell r="Z13" t="str">
            <v>N/A</v>
          </cell>
          <cell r="AA13" t="str">
            <v>N/A</v>
          </cell>
          <cell r="AB13" t="str">
            <v>N/A</v>
          </cell>
          <cell r="AC13" t="str">
            <v>N/A</v>
          </cell>
          <cell r="AD13" t="str">
            <v>N/A</v>
          </cell>
          <cell r="AE13" t="str">
            <v>N/A</v>
          </cell>
          <cell r="AF13" t="str">
            <v>N/A</v>
          </cell>
          <cell r="AG13" t="str">
            <v>Duty Cycle (All) (3)</v>
          </cell>
          <cell r="AH13">
            <v>47</v>
          </cell>
          <cell r="AI13">
            <v>17.399999999999999</v>
          </cell>
          <cell r="AJ13" t="str">
            <v>H</v>
          </cell>
          <cell r="AK13">
            <v>1</v>
          </cell>
        </row>
        <row r="14">
          <cell r="A14">
            <v>10</v>
          </cell>
          <cell r="B14" t="str">
            <v>MULE-CM</v>
          </cell>
          <cell r="C14" t="str">
            <v>FCS Unmanned Ground Vehicle that provides enhanced mine detection.
-Band track over wheel</v>
          </cell>
          <cell r="D14" t="str">
            <v>T</v>
          </cell>
          <cell r="E14">
            <v>4960</v>
          </cell>
          <cell r="F14" t="str">
            <v>N/A</v>
          </cell>
          <cell r="G14">
            <v>33</v>
          </cell>
          <cell r="H14">
            <v>5.5907997520284525</v>
          </cell>
          <cell r="I14">
            <v>1.2</v>
          </cell>
          <cell r="J14" t="str">
            <v>Diesel</v>
          </cell>
          <cell r="K14">
            <v>134</v>
          </cell>
          <cell r="L14">
            <v>32</v>
          </cell>
          <cell r="M14">
            <v>0.9</v>
          </cell>
          <cell r="N14">
            <v>3</v>
          </cell>
          <cell r="O14">
            <v>0.98</v>
          </cell>
          <cell r="P14">
            <v>0.97</v>
          </cell>
          <cell r="R14">
            <v>0.97</v>
          </cell>
          <cell r="S14">
            <v>0.9</v>
          </cell>
          <cell r="T14">
            <v>0.9</v>
          </cell>
          <cell r="V14">
            <v>0</v>
          </cell>
          <cell r="W14">
            <v>0</v>
          </cell>
          <cell r="X14">
            <v>610</v>
          </cell>
          <cell r="Y14" t="str">
            <v>N/A</v>
          </cell>
          <cell r="Z14" t="str">
            <v>N/A</v>
          </cell>
          <cell r="AA14" t="str">
            <v>N/A</v>
          </cell>
          <cell r="AB14" t="str">
            <v>N/A</v>
          </cell>
          <cell r="AC14" t="str">
            <v>N/A</v>
          </cell>
          <cell r="AD14" t="str">
            <v>N/A</v>
          </cell>
          <cell r="AE14" t="str">
            <v>N/A</v>
          </cell>
          <cell r="AF14" t="str">
            <v>N/A</v>
          </cell>
          <cell r="AG14" t="str">
            <v>Duty Cycle (All) (3)</v>
          </cell>
          <cell r="AH14">
            <v>44</v>
          </cell>
          <cell r="AI14">
            <v>14.7</v>
          </cell>
          <cell r="AJ14" t="str">
            <v>H</v>
          </cell>
          <cell r="AK14">
            <v>1</v>
          </cell>
        </row>
        <row r="15">
          <cell r="A15">
            <v>11</v>
          </cell>
          <cell r="B15" t="str">
            <v>MULE-RT</v>
          </cell>
          <cell r="C15" t="str">
            <v>FCS Unmanned Vehicle that provides signal Re-Transmit capability</v>
          </cell>
          <cell r="D15" t="str">
            <v>W</v>
          </cell>
          <cell r="E15">
            <v>4500</v>
          </cell>
          <cell r="F15">
            <v>30</v>
          </cell>
          <cell r="G15">
            <v>22</v>
          </cell>
          <cell r="H15">
            <v>13.3</v>
          </cell>
          <cell r="I15">
            <v>1.2</v>
          </cell>
          <cell r="J15" t="str">
            <v>Diesel</v>
          </cell>
          <cell r="K15">
            <v>134</v>
          </cell>
          <cell r="L15">
            <v>96</v>
          </cell>
          <cell r="M15">
            <v>0.9</v>
          </cell>
          <cell r="N15">
            <v>3</v>
          </cell>
          <cell r="O15">
            <v>0.98</v>
          </cell>
          <cell r="P15">
            <v>0.97</v>
          </cell>
          <cell r="R15">
            <v>0.97</v>
          </cell>
          <cell r="S15">
            <v>0.9</v>
          </cell>
          <cell r="T15">
            <v>0.9</v>
          </cell>
          <cell r="V15">
            <v>0</v>
          </cell>
          <cell r="W15">
            <v>0</v>
          </cell>
          <cell r="X15">
            <v>610</v>
          </cell>
          <cell r="Y15" t="str">
            <v>N/A</v>
          </cell>
          <cell r="Z15" t="str">
            <v>N/A</v>
          </cell>
          <cell r="AA15" t="str">
            <v>N/A</v>
          </cell>
          <cell r="AB15" t="str">
            <v>N/A</v>
          </cell>
          <cell r="AC15" t="str">
            <v>N/A</v>
          </cell>
          <cell r="AD15" t="str">
            <v>N/A</v>
          </cell>
          <cell r="AE15" t="str">
            <v>N/A</v>
          </cell>
          <cell r="AF15" t="str">
            <v>N/A</v>
          </cell>
          <cell r="AG15" t="str">
            <v>Duty Cycle (All) (3)</v>
          </cell>
          <cell r="AH15">
            <v>44</v>
          </cell>
          <cell r="AI15">
            <v>14.7</v>
          </cell>
          <cell r="AJ15" t="str">
            <v>H</v>
          </cell>
          <cell r="AK15">
            <v>1</v>
          </cell>
        </row>
        <row r="16">
          <cell r="A16">
            <v>12</v>
          </cell>
          <cell r="B16" t="str">
            <v>MULE-T</v>
          </cell>
          <cell r="C16" t="str">
            <v xml:space="preserve">FCS Unmanned Vehicle that provides transport of equipment and/or supplies in support of dismounted maneuver. </v>
          </cell>
          <cell r="D16" t="str">
            <v>W</v>
          </cell>
          <cell r="E16">
            <v>4940</v>
          </cell>
          <cell r="F16">
            <v>30</v>
          </cell>
          <cell r="G16">
            <v>22</v>
          </cell>
          <cell r="H16">
            <v>13.3</v>
          </cell>
          <cell r="I16">
            <v>1.2</v>
          </cell>
          <cell r="J16" t="str">
            <v>Diesel</v>
          </cell>
          <cell r="K16">
            <v>134</v>
          </cell>
          <cell r="L16">
            <v>32</v>
          </cell>
          <cell r="M16">
            <v>0.9</v>
          </cell>
          <cell r="N16">
            <v>3</v>
          </cell>
          <cell r="O16">
            <v>0.98</v>
          </cell>
          <cell r="P16">
            <v>0.97</v>
          </cell>
          <cell r="R16">
            <v>0.97</v>
          </cell>
          <cell r="S16">
            <v>0.9</v>
          </cell>
          <cell r="T16">
            <v>0.9</v>
          </cell>
          <cell r="V16">
            <v>0</v>
          </cell>
          <cell r="W16">
            <v>0</v>
          </cell>
          <cell r="X16">
            <v>610</v>
          </cell>
          <cell r="Y16" t="str">
            <v>N/A</v>
          </cell>
          <cell r="Z16" t="str">
            <v>N/A</v>
          </cell>
          <cell r="AA16" t="str">
            <v>N/A</v>
          </cell>
          <cell r="AB16" t="str">
            <v>N/A</v>
          </cell>
          <cell r="AC16" t="str">
            <v>N/A</v>
          </cell>
          <cell r="AD16" t="str">
            <v>N/A</v>
          </cell>
          <cell r="AE16" t="str">
            <v>N/A</v>
          </cell>
          <cell r="AF16" t="str">
            <v>N/A</v>
          </cell>
          <cell r="AG16" t="str">
            <v>Duty Cycle (All) (3)</v>
          </cell>
          <cell r="AH16">
            <v>44</v>
          </cell>
          <cell r="AI16">
            <v>14.7</v>
          </cell>
          <cell r="AJ16" t="str">
            <v>H</v>
          </cell>
          <cell r="AK16">
            <v>1</v>
          </cell>
        </row>
        <row r="17">
          <cell r="A17">
            <v>13</v>
          </cell>
          <cell r="B17" t="str">
            <v>ARV Assault</v>
          </cell>
          <cell r="C17" t="str">
            <v>FCS Unmanned System that will remotely provide reconnaissance capability and provide over-watching LOS/BLOS fires.</v>
          </cell>
          <cell r="D17" t="str">
            <v>W</v>
          </cell>
          <cell r="E17">
            <v>16600</v>
          </cell>
          <cell r="F17">
            <v>40</v>
          </cell>
          <cell r="G17">
            <v>46</v>
          </cell>
          <cell r="H17">
            <v>22.7</v>
          </cell>
          <cell r="I17">
            <v>1.2</v>
          </cell>
          <cell r="J17" t="str">
            <v>Diesel</v>
          </cell>
          <cell r="K17">
            <v>240</v>
          </cell>
          <cell r="L17">
            <v>90</v>
          </cell>
          <cell r="M17">
            <v>0.9</v>
          </cell>
          <cell r="N17">
            <v>3</v>
          </cell>
          <cell r="O17" t="str">
            <v>N/A</v>
          </cell>
          <cell r="P17" t="str">
            <v>N/A</v>
          </cell>
          <cell r="R17" t="str">
            <v>N/A</v>
          </cell>
          <cell r="S17" t="str">
            <v>N/A</v>
          </cell>
          <cell r="T17" t="str">
            <v>N/A</v>
          </cell>
          <cell r="V17" t="str">
            <v>N/A</v>
          </cell>
          <cell r="W17" t="str">
            <v>N/A</v>
          </cell>
          <cell r="X17" t="str">
            <v>N/A</v>
          </cell>
          <cell r="Y17">
            <v>16</v>
          </cell>
          <cell r="Z17">
            <v>0.78</v>
          </cell>
          <cell r="AA17">
            <v>0.9</v>
          </cell>
          <cell r="AB17">
            <v>0.9</v>
          </cell>
          <cell r="AC17">
            <v>0.95</v>
          </cell>
          <cell r="AD17">
            <v>2</v>
          </cell>
          <cell r="AE17">
            <v>240</v>
          </cell>
          <cell r="AF17">
            <v>24</v>
          </cell>
          <cell r="AG17" t="str">
            <v>Duty Cycle (All) (3)</v>
          </cell>
          <cell r="AH17">
            <v>24</v>
          </cell>
          <cell r="AI17">
            <v>24</v>
          </cell>
          <cell r="AJ17" t="str">
            <v>M</v>
          </cell>
          <cell r="AK17">
            <v>1</v>
          </cell>
        </row>
        <row r="18">
          <cell r="A18">
            <v>14</v>
          </cell>
          <cell r="B18" t="str">
            <v>ARV RSTA</v>
          </cell>
          <cell r="C18" t="str">
            <v>FCS Unmanned System that will remotely provide reconnaissance capability</v>
          </cell>
          <cell r="D18" t="str">
            <v>W</v>
          </cell>
          <cell r="E18">
            <v>16940</v>
          </cell>
          <cell r="F18">
            <v>40</v>
          </cell>
          <cell r="G18">
            <v>46</v>
          </cell>
          <cell r="H18">
            <v>22.7</v>
          </cell>
          <cell r="I18">
            <v>1.2</v>
          </cell>
          <cell r="J18" t="str">
            <v>Diesel</v>
          </cell>
          <cell r="K18">
            <v>240</v>
          </cell>
          <cell r="L18">
            <v>90</v>
          </cell>
          <cell r="M18">
            <v>0.9</v>
          </cell>
          <cell r="N18">
            <v>3</v>
          </cell>
          <cell r="O18" t="str">
            <v>N/A</v>
          </cell>
          <cell r="P18" t="str">
            <v>N/A</v>
          </cell>
          <cell r="R18" t="str">
            <v>N/A</v>
          </cell>
          <cell r="S18" t="str">
            <v>N/A</v>
          </cell>
          <cell r="T18" t="str">
            <v>N/A</v>
          </cell>
          <cell r="V18" t="str">
            <v>N/A</v>
          </cell>
          <cell r="W18" t="str">
            <v>N/A</v>
          </cell>
          <cell r="X18" t="str">
            <v>N/A</v>
          </cell>
          <cell r="Y18">
            <v>16</v>
          </cell>
          <cell r="Z18">
            <v>0.78</v>
          </cell>
          <cell r="AA18">
            <v>0.9</v>
          </cell>
          <cell r="AB18">
            <v>0.9</v>
          </cell>
          <cell r="AC18">
            <v>0.95</v>
          </cell>
          <cell r="AD18">
            <v>2</v>
          </cell>
          <cell r="AE18">
            <v>240</v>
          </cell>
          <cell r="AF18">
            <v>24</v>
          </cell>
          <cell r="AG18" t="str">
            <v>Duty Cycle (All) (3)</v>
          </cell>
          <cell r="AH18">
            <v>24</v>
          </cell>
          <cell r="AI18">
            <v>24</v>
          </cell>
          <cell r="AJ18" t="str">
            <v>M</v>
          </cell>
          <cell r="AK18">
            <v>1</v>
          </cell>
        </row>
        <row r="19">
          <cell r="A19">
            <v>15</v>
          </cell>
          <cell r="B19" t="str">
            <v>HEMTT -LHS (no payload)</v>
          </cell>
          <cell r="C19" t="str">
            <v xml:space="preserve">Current Force System to fill the role of FTTS-MS.  Includes the following variants: HEMTT (SPT) – support variant, HEMTT (NLOS LS Carrier), HEMTT (UAV CL III Carrier) HEMTT-Cargo w / Crane). </v>
          </cell>
          <cell r="D19" t="str">
            <v>W</v>
          </cell>
          <cell r="E19">
            <v>35500</v>
          </cell>
          <cell r="F19">
            <v>40</v>
          </cell>
          <cell r="G19">
            <v>48</v>
          </cell>
          <cell r="H19">
            <v>24.6</v>
          </cell>
          <cell r="I19">
            <v>1</v>
          </cell>
          <cell r="J19" t="str">
            <v>Diesel</v>
          </cell>
          <cell r="K19">
            <v>445</v>
          </cell>
          <cell r="L19">
            <v>155</v>
          </cell>
          <cell r="M19">
            <v>1.2</v>
          </cell>
          <cell r="N19">
            <v>3</v>
          </cell>
          <cell r="O19" t="str">
            <v>N/A</v>
          </cell>
          <cell r="P19" t="str">
            <v>N/A</v>
          </cell>
          <cell r="R19" t="str">
            <v>N/A</v>
          </cell>
          <cell r="S19" t="str">
            <v>N/A</v>
          </cell>
          <cell r="T19" t="str">
            <v>N/A</v>
          </cell>
          <cell r="U19" t="str">
            <v>N/A</v>
          </cell>
          <cell r="V19" t="str">
            <v>N/A</v>
          </cell>
          <cell r="W19" t="str">
            <v>N/A</v>
          </cell>
          <cell r="X19" t="str">
            <v>N/A</v>
          </cell>
          <cell r="Y19">
            <v>18</v>
          </cell>
          <cell r="Z19">
            <v>0.78</v>
          </cell>
          <cell r="AA19">
            <v>0.9</v>
          </cell>
          <cell r="AB19">
            <v>0.9</v>
          </cell>
          <cell r="AC19">
            <v>0.95</v>
          </cell>
          <cell r="AD19">
            <v>0</v>
          </cell>
          <cell r="AE19">
            <v>0</v>
          </cell>
          <cell r="AF19">
            <v>0</v>
          </cell>
          <cell r="AG19" t="str">
            <v>Duty Cycle (All) (3)</v>
          </cell>
          <cell r="AH19">
            <v>8</v>
          </cell>
          <cell r="AI19">
            <v>2</v>
          </cell>
          <cell r="AJ19" t="str">
            <v>M</v>
          </cell>
          <cell r="AK19">
            <v>1</v>
          </cell>
        </row>
        <row r="20">
          <cell r="A20">
            <v>16</v>
          </cell>
          <cell r="B20" t="str">
            <v>HEMTT-CARGO w Crane (No Load)</v>
          </cell>
          <cell r="C20" t="str">
            <v xml:space="preserve">Current Force System to fill the role of FTTS-MS.  Includes the following variants: HEMTT (SPT) – support variant, HEMTT (NLOS LS Carrier), HEMTT (UAV CL III Carrier) HEMTT-Cargo w / Crane). </v>
          </cell>
          <cell r="D20" t="str">
            <v>W</v>
          </cell>
          <cell r="E20">
            <v>35500</v>
          </cell>
          <cell r="F20">
            <v>40</v>
          </cell>
          <cell r="G20">
            <v>48</v>
          </cell>
          <cell r="H20">
            <v>24.6</v>
          </cell>
          <cell r="I20">
            <v>1</v>
          </cell>
          <cell r="J20" t="str">
            <v>Diesel</v>
          </cell>
          <cell r="K20">
            <v>445</v>
          </cell>
          <cell r="L20">
            <v>155</v>
          </cell>
          <cell r="M20">
            <v>1.2</v>
          </cell>
          <cell r="N20">
            <v>3</v>
          </cell>
          <cell r="O20" t="str">
            <v>N/A</v>
          </cell>
          <cell r="P20" t="str">
            <v>N/A</v>
          </cell>
          <cell r="R20" t="str">
            <v>N/A</v>
          </cell>
          <cell r="S20" t="str">
            <v>N/A</v>
          </cell>
          <cell r="T20" t="str">
            <v>N/A</v>
          </cell>
          <cell r="U20" t="str">
            <v>N/A</v>
          </cell>
          <cell r="V20" t="str">
            <v>N/A</v>
          </cell>
          <cell r="W20" t="str">
            <v>N/A</v>
          </cell>
          <cell r="X20" t="str">
            <v>N/A</v>
          </cell>
          <cell r="Y20">
            <v>18</v>
          </cell>
          <cell r="Z20">
            <v>0.78</v>
          </cell>
          <cell r="AA20">
            <v>0.9</v>
          </cell>
          <cell r="AB20">
            <v>0.9</v>
          </cell>
          <cell r="AC20">
            <v>0.95</v>
          </cell>
          <cell r="AD20">
            <v>0</v>
          </cell>
          <cell r="AE20">
            <v>0</v>
          </cell>
          <cell r="AF20">
            <v>0</v>
          </cell>
          <cell r="AG20" t="str">
            <v>Duty Cycle (All) (3)</v>
          </cell>
          <cell r="AH20">
            <v>8</v>
          </cell>
          <cell r="AI20">
            <v>2</v>
          </cell>
          <cell r="AJ20" t="str">
            <v>M</v>
          </cell>
          <cell r="AK20">
            <v>1</v>
          </cell>
        </row>
        <row r="21">
          <cell r="A21">
            <v>17</v>
          </cell>
          <cell r="B21" t="str">
            <v>HEMTT-LHS (Fully Loaded)</v>
          </cell>
          <cell r="C21" t="str">
            <v xml:space="preserve">Current Force System to fill the role of FTTS-MS.  Includes the following variants: HEMTT (SPT) – support variant, HEMTT (NLOS LS Carrier), HEMTT (UAV CL III Carrier) HEMTT-Cargo w / Crane). </v>
          </cell>
          <cell r="D21" t="str">
            <v>W</v>
          </cell>
          <cell r="E21">
            <v>66000</v>
          </cell>
          <cell r="F21">
            <v>40</v>
          </cell>
          <cell r="G21">
            <v>48</v>
          </cell>
          <cell r="H21">
            <v>40</v>
          </cell>
          <cell r="I21">
            <v>1</v>
          </cell>
          <cell r="J21" t="str">
            <v>Diesel</v>
          </cell>
          <cell r="K21">
            <v>445</v>
          </cell>
          <cell r="L21">
            <v>155</v>
          </cell>
          <cell r="M21">
            <v>1.2</v>
          </cell>
          <cell r="N21">
            <v>3</v>
          </cell>
          <cell r="O21" t="str">
            <v>N/A</v>
          </cell>
          <cell r="P21" t="str">
            <v>N/A</v>
          </cell>
          <cell r="R21" t="str">
            <v>N/A</v>
          </cell>
          <cell r="S21" t="str">
            <v>N/A</v>
          </cell>
          <cell r="T21" t="str">
            <v>N/A</v>
          </cell>
          <cell r="U21" t="str">
            <v>N/A</v>
          </cell>
          <cell r="V21" t="str">
            <v>N/A</v>
          </cell>
          <cell r="W21" t="str">
            <v>N/A</v>
          </cell>
          <cell r="X21" t="str">
            <v>N/A</v>
          </cell>
          <cell r="Y21">
            <v>18</v>
          </cell>
          <cell r="Z21">
            <v>0.78</v>
          </cell>
          <cell r="AA21">
            <v>0.9</v>
          </cell>
          <cell r="AB21">
            <v>0.9</v>
          </cell>
          <cell r="AC21">
            <v>0.95</v>
          </cell>
          <cell r="AD21">
            <v>0</v>
          </cell>
          <cell r="AE21">
            <v>0</v>
          </cell>
          <cell r="AF21">
            <v>0</v>
          </cell>
          <cell r="AG21" t="str">
            <v>Duty Cycle (All) (3)</v>
          </cell>
          <cell r="AH21">
            <v>8</v>
          </cell>
          <cell r="AI21">
            <v>2</v>
          </cell>
          <cell r="AJ21" t="str">
            <v>M</v>
          </cell>
          <cell r="AK21">
            <v>1</v>
          </cell>
        </row>
        <row r="22">
          <cell r="A22">
            <v>18</v>
          </cell>
          <cell r="B22" t="str">
            <v>HEMTT-CARGO w Crane (Fully loaded)</v>
          </cell>
          <cell r="C22" t="str">
            <v xml:space="preserve">Current Force System to fill the role of FTTS-MS.  Includes the following variants: HEMTT (SPT) – support variant, HEMTT (NLOS LS Carrier), HEMTT (UAV CL III Carrier) HEMTT-Cargo w / Crane). </v>
          </cell>
          <cell r="D22" t="str">
            <v>W</v>
          </cell>
          <cell r="E22">
            <v>66000</v>
          </cell>
          <cell r="F22">
            <v>40</v>
          </cell>
          <cell r="G22">
            <v>48</v>
          </cell>
          <cell r="H22">
            <v>40</v>
          </cell>
          <cell r="I22">
            <v>1</v>
          </cell>
          <cell r="J22" t="str">
            <v>Diesel</v>
          </cell>
          <cell r="K22">
            <v>445</v>
          </cell>
          <cell r="L22">
            <v>155</v>
          </cell>
          <cell r="M22">
            <v>1.2</v>
          </cell>
          <cell r="N22">
            <v>3</v>
          </cell>
          <cell r="O22" t="str">
            <v>N/A</v>
          </cell>
          <cell r="P22" t="str">
            <v>N/A</v>
          </cell>
          <cell r="R22" t="str">
            <v>N/A</v>
          </cell>
          <cell r="S22" t="str">
            <v>N/A</v>
          </cell>
          <cell r="T22" t="str">
            <v>N/A</v>
          </cell>
          <cell r="U22" t="str">
            <v>N/A</v>
          </cell>
          <cell r="V22" t="str">
            <v>N/A</v>
          </cell>
          <cell r="W22" t="str">
            <v>N/A</v>
          </cell>
          <cell r="X22" t="str">
            <v>N/A</v>
          </cell>
          <cell r="Y22">
            <v>18</v>
          </cell>
          <cell r="Z22">
            <v>0.78</v>
          </cell>
          <cell r="AA22">
            <v>0.9</v>
          </cell>
          <cell r="AB22">
            <v>0.9</v>
          </cell>
          <cell r="AC22">
            <v>0.95</v>
          </cell>
          <cell r="AD22">
            <v>0</v>
          </cell>
          <cell r="AE22">
            <v>0</v>
          </cell>
          <cell r="AF22">
            <v>0</v>
          </cell>
          <cell r="AG22" t="str">
            <v>Duty Cycle (All) (3)</v>
          </cell>
          <cell r="AH22">
            <v>8</v>
          </cell>
          <cell r="AI22">
            <v>2</v>
          </cell>
          <cell r="AJ22" t="str">
            <v>M</v>
          </cell>
          <cell r="AK22">
            <v>1</v>
          </cell>
        </row>
        <row r="23">
          <cell r="A23">
            <v>19</v>
          </cell>
          <cell r="B23" t="str">
            <v>HEMTT-LHS w PLS trailer (no load)</v>
          </cell>
          <cell r="C23" t="str">
            <v xml:space="preserve">Current Force System to fill the role of FTTS-MS.  Includes the following variants: HEMTT (SPT) – support variant, HEMTT (NLOS LS Carrier), HEMTT (UAV CL III Carrier) HEMTT-Cargo w / Crane). </v>
          </cell>
          <cell r="D23" t="str">
            <v>W</v>
          </cell>
          <cell r="E23">
            <v>76000</v>
          </cell>
          <cell r="F23">
            <v>40</v>
          </cell>
          <cell r="G23">
            <v>48</v>
          </cell>
          <cell r="H23">
            <v>40</v>
          </cell>
          <cell r="I23">
            <v>1</v>
          </cell>
          <cell r="J23" t="str">
            <v>Diesel</v>
          </cell>
          <cell r="K23">
            <v>445</v>
          </cell>
          <cell r="L23">
            <v>155</v>
          </cell>
          <cell r="M23">
            <v>1.2</v>
          </cell>
          <cell r="N23">
            <v>3</v>
          </cell>
          <cell r="O23" t="str">
            <v>N/A</v>
          </cell>
          <cell r="P23" t="str">
            <v>N/A</v>
          </cell>
          <cell r="R23" t="str">
            <v>N/A</v>
          </cell>
          <cell r="S23" t="str">
            <v>N/A</v>
          </cell>
          <cell r="T23" t="str">
            <v>N/A</v>
          </cell>
          <cell r="U23" t="str">
            <v>N/A</v>
          </cell>
          <cell r="V23" t="str">
            <v>N/A</v>
          </cell>
          <cell r="W23" t="str">
            <v>N/A</v>
          </cell>
          <cell r="X23" t="str">
            <v>N/A</v>
          </cell>
          <cell r="Y23">
            <v>18</v>
          </cell>
          <cell r="Z23">
            <v>0.78</v>
          </cell>
          <cell r="AA23">
            <v>0.9</v>
          </cell>
          <cell r="AB23">
            <v>0.9</v>
          </cell>
          <cell r="AC23">
            <v>0.95</v>
          </cell>
          <cell r="AD23">
            <v>0</v>
          </cell>
          <cell r="AE23">
            <v>0</v>
          </cell>
          <cell r="AF23">
            <v>0</v>
          </cell>
          <cell r="AG23" t="str">
            <v>Duty Cycle (All) (3)</v>
          </cell>
          <cell r="AH23">
            <v>8</v>
          </cell>
          <cell r="AI23">
            <v>2</v>
          </cell>
          <cell r="AJ23" t="str">
            <v>M</v>
          </cell>
          <cell r="AK23">
            <v>1</v>
          </cell>
        </row>
        <row r="24">
          <cell r="A24">
            <v>20</v>
          </cell>
          <cell r="B24" t="str">
            <v>HEMTT-Wrecker no rec veh</v>
          </cell>
          <cell r="C24" t="str">
            <v>Current Force System. Manned Maneuver Sustainment platform that provides recovery capability within both the UA and UE.</v>
          </cell>
          <cell r="D24" t="str">
            <v>W</v>
          </cell>
          <cell r="E24">
            <v>51000</v>
          </cell>
          <cell r="F24">
            <v>40</v>
          </cell>
          <cell r="G24">
            <v>48</v>
          </cell>
          <cell r="H24">
            <v>31</v>
          </cell>
          <cell r="I24">
            <v>1</v>
          </cell>
          <cell r="J24" t="str">
            <v>Diesel</v>
          </cell>
          <cell r="K24">
            <v>445</v>
          </cell>
          <cell r="L24">
            <v>155</v>
          </cell>
          <cell r="M24">
            <v>1.2</v>
          </cell>
          <cell r="N24">
            <v>3</v>
          </cell>
          <cell r="O24" t="str">
            <v>N/A</v>
          </cell>
          <cell r="P24" t="str">
            <v>N/A</v>
          </cell>
          <cell r="R24" t="str">
            <v>N/A</v>
          </cell>
          <cell r="S24" t="str">
            <v>N/A</v>
          </cell>
          <cell r="T24" t="str">
            <v>N/A</v>
          </cell>
          <cell r="U24" t="str">
            <v>N/A</v>
          </cell>
          <cell r="V24" t="str">
            <v>N/A</v>
          </cell>
          <cell r="W24" t="str">
            <v>N/A</v>
          </cell>
          <cell r="X24" t="str">
            <v>N/A</v>
          </cell>
          <cell r="Y24">
            <v>18</v>
          </cell>
          <cell r="Z24">
            <v>0.78</v>
          </cell>
          <cell r="AA24">
            <v>0.9</v>
          </cell>
          <cell r="AB24">
            <v>0.9</v>
          </cell>
          <cell r="AC24">
            <v>0.95</v>
          </cell>
          <cell r="AD24">
            <v>0</v>
          </cell>
          <cell r="AE24">
            <v>0</v>
          </cell>
          <cell r="AF24">
            <v>0</v>
          </cell>
          <cell r="AG24" t="str">
            <v>Duty Cycle (All) (3)</v>
          </cell>
          <cell r="AH24">
            <v>8</v>
          </cell>
          <cell r="AI24">
            <v>2</v>
          </cell>
          <cell r="AJ24" t="str">
            <v>M</v>
          </cell>
          <cell r="AK24">
            <v>1</v>
          </cell>
        </row>
        <row r="25">
          <cell r="A25">
            <v>21</v>
          </cell>
          <cell r="B25" t="str">
            <v>HEMTT-LHS w CAMEL</v>
          </cell>
          <cell r="C25" t="str">
            <v xml:space="preserve">Current Force System to fill the role of FTTS-MS.  Includes the following variants: HEMTT (SPT) – support variant, HEMTT (NLOS LS Carrier), HEMTT (UAV CL III Carrier) HEMTT-Cargo w / Crane). </v>
          </cell>
          <cell r="D25" t="str">
            <v>W</v>
          </cell>
          <cell r="E25">
            <v>86000</v>
          </cell>
          <cell r="F25">
            <v>40</v>
          </cell>
          <cell r="G25">
            <v>48</v>
          </cell>
          <cell r="H25">
            <v>40</v>
          </cell>
          <cell r="I25">
            <v>1</v>
          </cell>
          <cell r="J25" t="str">
            <v>Diesel</v>
          </cell>
          <cell r="K25">
            <v>445</v>
          </cell>
          <cell r="L25">
            <v>155</v>
          </cell>
          <cell r="M25">
            <v>1.2</v>
          </cell>
          <cell r="N25">
            <v>3</v>
          </cell>
          <cell r="O25" t="str">
            <v>N/A</v>
          </cell>
          <cell r="P25" t="str">
            <v>N/A</v>
          </cell>
          <cell r="R25" t="str">
            <v>N/A</v>
          </cell>
          <cell r="S25" t="str">
            <v>N/A</v>
          </cell>
          <cell r="T25" t="str">
            <v>N/A</v>
          </cell>
          <cell r="U25" t="str">
            <v>N/A</v>
          </cell>
          <cell r="V25" t="str">
            <v>N/A</v>
          </cell>
          <cell r="W25" t="str">
            <v>N/A</v>
          </cell>
          <cell r="X25" t="str">
            <v>N/A</v>
          </cell>
          <cell r="Y25">
            <v>18</v>
          </cell>
          <cell r="Z25">
            <v>0.78</v>
          </cell>
          <cell r="AA25">
            <v>0.9</v>
          </cell>
          <cell r="AB25">
            <v>0.9</v>
          </cell>
          <cell r="AC25">
            <v>0.95</v>
          </cell>
          <cell r="AD25">
            <v>0</v>
          </cell>
          <cell r="AE25">
            <v>0</v>
          </cell>
          <cell r="AF25">
            <v>0</v>
          </cell>
          <cell r="AG25" t="str">
            <v>Duty Cycle (All) (3)</v>
          </cell>
          <cell r="AH25">
            <v>8</v>
          </cell>
          <cell r="AI25">
            <v>2</v>
          </cell>
          <cell r="AJ25" t="str">
            <v>M</v>
          </cell>
          <cell r="AK25">
            <v>1</v>
          </cell>
        </row>
        <row r="26">
          <cell r="A26">
            <v>22</v>
          </cell>
          <cell r="B26" t="str">
            <v>HEMTT-LHS w HIPPO</v>
          </cell>
          <cell r="C26" t="str">
            <v xml:space="preserve">Current Force System to fill the role of FTTS-MS.  Includes the following variants: HEMTT (SPT) – support variant, HEMTT (NLOS LS Carrier), HEMTT (UAV CL III Carrier) HEMTT-Cargo w / Crane). </v>
          </cell>
          <cell r="D26" t="str">
            <v>W</v>
          </cell>
          <cell r="E26">
            <v>103000</v>
          </cell>
          <cell r="F26">
            <v>40</v>
          </cell>
          <cell r="G26">
            <v>48</v>
          </cell>
          <cell r="H26">
            <v>40</v>
          </cell>
          <cell r="I26">
            <v>1</v>
          </cell>
          <cell r="J26" t="str">
            <v>Diesel</v>
          </cell>
          <cell r="K26">
            <v>445</v>
          </cell>
          <cell r="L26">
            <v>155</v>
          </cell>
          <cell r="M26">
            <v>1.2</v>
          </cell>
          <cell r="N26">
            <v>3</v>
          </cell>
          <cell r="O26" t="str">
            <v>N/A</v>
          </cell>
          <cell r="P26" t="str">
            <v>N/A</v>
          </cell>
          <cell r="R26" t="str">
            <v>N/A</v>
          </cell>
          <cell r="S26" t="str">
            <v>N/A</v>
          </cell>
          <cell r="T26" t="str">
            <v>N/A</v>
          </cell>
          <cell r="U26" t="str">
            <v>N/A</v>
          </cell>
          <cell r="V26" t="str">
            <v>N/A</v>
          </cell>
          <cell r="W26" t="str">
            <v>N/A</v>
          </cell>
          <cell r="X26" t="str">
            <v>N/A</v>
          </cell>
          <cell r="Y26">
            <v>18</v>
          </cell>
          <cell r="Z26">
            <v>0.78</v>
          </cell>
          <cell r="AA26">
            <v>0.9</v>
          </cell>
          <cell r="AB26">
            <v>0.9</v>
          </cell>
          <cell r="AC26">
            <v>0.95</v>
          </cell>
          <cell r="AD26">
            <v>0</v>
          </cell>
          <cell r="AE26">
            <v>0</v>
          </cell>
          <cell r="AF26">
            <v>0</v>
          </cell>
          <cell r="AG26" t="str">
            <v>Duty Cycle (All) (3)</v>
          </cell>
          <cell r="AH26">
            <v>8</v>
          </cell>
          <cell r="AI26">
            <v>2</v>
          </cell>
          <cell r="AJ26" t="str">
            <v>M</v>
          </cell>
          <cell r="AK26">
            <v>1</v>
          </cell>
        </row>
        <row r="27">
          <cell r="A27">
            <v>23</v>
          </cell>
          <cell r="B27" t="str">
            <v>HEMTT-LHS w TANK RACK (POL)</v>
          </cell>
          <cell r="C27" t="str">
            <v xml:space="preserve">Current Force System to fill the role of FTTS-MS.  Includes the following variants: HEMTT (SPT) – support variant, HEMTT (NLOS LS Carrier), HEMTT (UAV CL III Carrier) HEMTT-Cargo w / Crane). </v>
          </cell>
          <cell r="D27" t="str">
            <v>W</v>
          </cell>
          <cell r="E27">
            <v>103000</v>
          </cell>
          <cell r="F27">
            <v>40</v>
          </cell>
          <cell r="G27">
            <v>48</v>
          </cell>
          <cell r="H27">
            <v>40</v>
          </cell>
          <cell r="I27">
            <v>1</v>
          </cell>
          <cell r="J27" t="str">
            <v>Diesel</v>
          </cell>
          <cell r="K27">
            <v>445</v>
          </cell>
          <cell r="L27">
            <v>155</v>
          </cell>
          <cell r="M27">
            <v>1.2</v>
          </cell>
          <cell r="N27">
            <v>3</v>
          </cell>
          <cell r="O27" t="str">
            <v>N/A</v>
          </cell>
          <cell r="P27" t="str">
            <v>N/A</v>
          </cell>
          <cell r="R27" t="str">
            <v>N/A</v>
          </cell>
          <cell r="S27" t="str">
            <v>N/A</v>
          </cell>
          <cell r="T27" t="str">
            <v>N/A</v>
          </cell>
          <cell r="U27" t="str">
            <v>N/A</v>
          </cell>
          <cell r="V27" t="str">
            <v>N/A</v>
          </cell>
          <cell r="W27" t="str">
            <v>N/A</v>
          </cell>
          <cell r="X27" t="str">
            <v>N/A</v>
          </cell>
          <cell r="Y27">
            <v>18</v>
          </cell>
          <cell r="Z27">
            <v>0.78</v>
          </cell>
          <cell r="AA27">
            <v>0.9</v>
          </cell>
          <cell r="AB27">
            <v>0.9</v>
          </cell>
          <cell r="AC27">
            <v>0.95</v>
          </cell>
          <cell r="AD27">
            <v>0</v>
          </cell>
          <cell r="AE27">
            <v>0</v>
          </cell>
          <cell r="AF27">
            <v>0</v>
          </cell>
          <cell r="AG27" t="str">
            <v>Duty Cycle (All) (3)</v>
          </cell>
          <cell r="AH27">
            <v>8</v>
          </cell>
          <cell r="AI27">
            <v>2</v>
          </cell>
          <cell r="AJ27" t="str">
            <v>M</v>
          </cell>
          <cell r="AK27">
            <v>1</v>
          </cell>
        </row>
        <row r="28">
          <cell r="A28">
            <v>24</v>
          </cell>
          <cell r="B28" t="str">
            <v>HEMTT-LHS w PLS trailer (Fully Loaded)</v>
          </cell>
          <cell r="C28" t="str">
            <v xml:space="preserve">Current Force System to fill the role of FTTS-MS.  Includes the following variants: HEMTT (SPT) – support variant, HEMTT (NLOS LS Carrier), HEMTT (UAV CL III Carrier) HEMTT-Cargo w / Crane). </v>
          </cell>
          <cell r="D28" t="str">
            <v>W</v>
          </cell>
          <cell r="E28">
            <v>103000</v>
          </cell>
          <cell r="F28">
            <v>40</v>
          </cell>
          <cell r="G28">
            <v>48</v>
          </cell>
          <cell r="H28">
            <v>40</v>
          </cell>
          <cell r="I28">
            <v>1</v>
          </cell>
          <cell r="J28" t="str">
            <v>Diesel</v>
          </cell>
          <cell r="K28">
            <v>445</v>
          </cell>
          <cell r="L28">
            <v>155</v>
          </cell>
          <cell r="M28">
            <v>1.2</v>
          </cell>
          <cell r="N28">
            <v>3</v>
          </cell>
          <cell r="O28" t="str">
            <v>N/A</v>
          </cell>
          <cell r="P28" t="str">
            <v>N/A</v>
          </cell>
          <cell r="R28" t="str">
            <v>N/A</v>
          </cell>
          <cell r="S28" t="str">
            <v>N/A</v>
          </cell>
          <cell r="T28" t="str">
            <v>N/A</v>
          </cell>
          <cell r="U28" t="str">
            <v>N/A</v>
          </cell>
          <cell r="V28" t="str">
            <v>N/A</v>
          </cell>
          <cell r="W28" t="str">
            <v>N/A</v>
          </cell>
          <cell r="X28" t="str">
            <v>N/A</v>
          </cell>
          <cell r="Y28">
            <v>18</v>
          </cell>
          <cell r="Z28">
            <v>0.78</v>
          </cell>
          <cell r="AA28">
            <v>0.9</v>
          </cell>
          <cell r="AB28">
            <v>0.9</v>
          </cell>
          <cell r="AC28">
            <v>0.95</v>
          </cell>
          <cell r="AD28">
            <v>0</v>
          </cell>
          <cell r="AE28">
            <v>0</v>
          </cell>
          <cell r="AF28">
            <v>0</v>
          </cell>
          <cell r="AG28" t="str">
            <v>Duty Cycle (All) (3)</v>
          </cell>
          <cell r="AH28">
            <v>8</v>
          </cell>
          <cell r="AI28">
            <v>2</v>
          </cell>
          <cell r="AJ28" t="str">
            <v>M</v>
          </cell>
          <cell r="AK28">
            <v>1</v>
          </cell>
        </row>
        <row r="29">
          <cell r="A29">
            <v>25</v>
          </cell>
          <cell r="B29" t="str">
            <v>HEMTT-Wrecker w rec veh</v>
          </cell>
          <cell r="C29" t="str">
            <v>Current Force System. Manned Maneuver Sustainment platform that provides recovery capability within both the UA and UE.</v>
          </cell>
          <cell r="D29" t="str">
            <v>W</v>
          </cell>
          <cell r="E29">
            <v>155000</v>
          </cell>
          <cell r="F29">
            <v>40</v>
          </cell>
          <cell r="G29">
            <v>48</v>
          </cell>
          <cell r="H29">
            <v>76.400000000000006</v>
          </cell>
          <cell r="I29">
            <v>1</v>
          </cell>
          <cell r="J29" t="str">
            <v>Diesel</v>
          </cell>
          <cell r="K29">
            <v>445</v>
          </cell>
          <cell r="L29">
            <v>155</v>
          </cell>
          <cell r="M29">
            <v>1.2</v>
          </cell>
          <cell r="N29">
            <v>3</v>
          </cell>
          <cell r="O29" t="str">
            <v>N/A</v>
          </cell>
          <cell r="P29" t="str">
            <v>N/A</v>
          </cell>
          <cell r="R29" t="str">
            <v>N/A</v>
          </cell>
          <cell r="S29" t="str">
            <v>N/A</v>
          </cell>
          <cell r="T29" t="str">
            <v>N/A</v>
          </cell>
          <cell r="U29" t="str">
            <v>N/A</v>
          </cell>
          <cell r="V29" t="str">
            <v>N/A</v>
          </cell>
          <cell r="W29" t="str">
            <v>N/A</v>
          </cell>
          <cell r="X29" t="str">
            <v>N/A</v>
          </cell>
          <cell r="Y29">
            <v>18</v>
          </cell>
          <cell r="Z29">
            <v>0.78</v>
          </cell>
          <cell r="AA29">
            <v>0.9</v>
          </cell>
          <cell r="AB29">
            <v>0.9</v>
          </cell>
          <cell r="AC29">
            <v>0.95</v>
          </cell>
          <cell r="AD29">
            <v>0</v>
          </cell>
          <cell r="AE29">
            <v>0</v>
          </cell>
          <cell r="AF29">
            <v>0</v>
          </cell>
          <cell r="AG29" t="str">
            <v>Duty Cycle (All) (3)</v>
          </cell>
          <cell r="AH29">
            <v>8</v>
          </cell>
          <cell r="AI29">
            <v>2</v>
          </cell>
          <cell r="AJ29" t="str">
            <v>M</v>
          </cell>
          <cell r="AK29">
            <v>1</v>
          </cell>
        </row>
        <row r="30">
          <cell r="A30">
            <v>26</v>
          </cell>
          <cell r="B30" t="str">
            <v>HMMWV-Knight (fully loaded)</v>
          </cell>
          <cell r="C30" t="str">
            <v>Precision Targeting System mounted on a HMMWV</v>
          </cell>
          <cell r="D30" t="str">
            <v>W</v>
          </cell>
          <cell r="E30">
            <v>12000</v>
          </cell>
          <cell r="F30">
            <v>40</v>
          </cell>
          <cell r="G30">
            <v>37</v>
          </cell>
          <cell r="H30">
            <v>26.6</v>
          </cell>
          <cell r="I30">
            <v>0.7</v>
          </cell>
          <cell r="J30" t="str">
            <v>Diesel</v>
          </cell>
          <cell r="K30">
            <v>190</v>
          </cell>
          <cell r="L30">
            <v>25</v>
          </cell>
          <cell r="M30">
            <v>0.9</v>
          </cell>
          <cell r="N30">
            <v>3</v>
          </cell>
          <cell r="O30" t="str">
            <v>N/A</v>
          </cell>
          <cell r="P30" t="str">
            <v>N/A</v>
          </cell>
          <cell r="R30" t="str">
            <v>N/A</v>
          </cell>
          <cell r="S30" t="str">
            <v>N/A</v>
          </cell>
          <cell r="T30" t="str">
            <v>N/A</v>
          </cell>
          <cell r="U30" t="str">
            <v>N/A</v>
          </cell>
          <cell r="V30" t="str">
            <v>N/A</v>
          </cell>
          <cell r="W30" t="str">
            <v>N/A</v>
          </cell>
          <cell r="X30" t="str">
            <v>N/A</v>
          </cell>
          <cell r="Y30">
            <v>17</v>
          </cell>
          <cell r="Z30">
            <v>0.82</v>
          </cell>
          <cell r="AA30">
            <v>0.9</v>
          </cell>
          <cell r="AB30">
            <v>0.9</v>
          </cell>
          <cell r="AC30">
            <v>0.95</v>
          </cell>
          <cell r="AD30">
            <v>4</v>
          </cell>
          <cell r="AE30">
            <v>120</v>
          </cell>
          <cell r="AF30">
            <v>24</v>
          </cell>
          <cell r="AG30" t="str">
            <v>Duty Cycle (All) (3)</v>
          </cell>
          <cell r="AH30">
            <v>8</v>
          </cell>
          <cell r="AI30">
            <v>2</v>
          </cell>
          <cell r="AJ30" t="str">
            <v>M</v>
          </cell>
          <cell r="AK30">
            <v>1</v>
          </cell>
        </row>
        <row r="31">
          <cell r="A31">
            <v>27</v>
          </cell>
          <cell r="B31" t="str">
            <v>HMMWV-Knight (Fully loaded) with trailer</v>
          </cell>
          <cell r="C31" t="str">
            <v>Precision Targeting System mounted on a HMMWV</v>
          </cell>
          <cell r="D31" t="str">
            <v>W</v>
          </cell>
          <cell r="E31">
            <v>16500</v>
          </cell>
          <cell r="F31">
            <v>40</v>
          </cell>
          <cell r="G31">
            <v>37</v>
          </cell>
          <cell r="H31">
            <v>29.8</v>
          </cell>
          <cell r="I31">
            <v>0.7</v>
          </cell>
          <cell r="J31" t="str">
            <v>Diesel</v>
          </cell>
          <cell r="K31">
            <v>190</v>
          </cell>
          <cell r="L31">
            <v>25</v>
          </cell>
          <cell r="M31">
            <v>0.9</v>
          </cell>
          <cell r="N31">
            <v>3</v>
          </cell>
          <cell r="O31" t="str">
            <v>N/A</v>
          </cell>
          <cell r="P31" t="str">
            <v>N/A</v>
          </cell>
          <cell r="R31" t="str">
            <v>N/A</v>
          </cell>
          <cell r="S31" t="str">
            <v>N/A</v>
          </cell>
          <cell r="T31" t="str">
            <v>N/A</v>
          </cell>
          <cell r="U31" t="str">
            <v>N/A</v>
          </cell>
          <cell r="V31" t="str">
            <v>N/A</v>
          </cell>
          <cell r="W31" t="str">
            <v>N/A</v>
          </cell>
          <cell r="X31" t="str">
            <v>N/A</v>
          </cell>
          <cell r="Y31">
            <v>17</v>
          </cell>
          <cell r="Z31">
            <v>0.82</v>
          </cell>
          <cell r="AA31">
            <v>0.9</v>
          </cell>
          <cell r="AB31">
            <v>0.9</v>
          </cell>
          <cell r="AC31">
            <v>0.95</v>
          </cell>
          <cell r="AD31">
            <v>4</v>
          </cell>
          <cell r="AE31">
            <v>120</v>
          </cell>
          <cell r="AF31">
            <v>24</v>
          </cell>
          <cell r="AG31" t="str">
            <v>Duty Cycle (All) (3)</v>
          </cell>
          <cell r="AH31">
            <v>8</v>
          </cell>
          <cell r="AI31">
            <v>2</v>
          </cell>
          <cell r="AJ31" t="str">
            <v>M</v>
          </cell>
          <cell r="AK31">
            <v>1</v>
          </cell>
        </row>
        <row r="32">
          <cell r="A32">
            <v>28</v>
          </cell>
          <cell r="B32" t="str">
            <v>HMMWV-C2 (fully loaded)</v>
          </cell>
          <cell r="C32" t="str">
            <v>Current Force System to fill the role of the FTTS-U.  Includes the following variants: HMMWV (C2) – command and control variant, HMMWV (SPT) – support variant, HMMWV (AMB) – ambulance variant,  HMMWV (TR) – treatment vaiant</v>
          </cell>
          <cell r="D32" t="str">
            <v>W</v>
          </cell>
          <cell r="E32">
            <v>12000</v>
          </cell>
          <cell r="F32">
            <v>40</v>
          </cell>
          <cell r="G32">
            <v>37</v>
          </cell>
          <cell r="H32">
            <v>26.6</v>
          </cell>
          <cell r="I32">
            <v>0.7</v>
          </cell>
          <cell r="J32" t="str">
            <v>Diesel</v>
          </cell>
          <cell r="K32">
            <v>190</v>
          </cell>
          <cell r="L32">
            <v>25</v>
          </cell>
          <cell r="M32">
            <v>0.9</v>
          </cell>
          <cell r="N32">
            <v>3</v>
          </cell>
          <cell r="O32" t="str">
            <v>N/A</v>
          </cell>
          <cell r="P32" t="str">
            <v>N/A</v>
          </cell>
          <cell r="R32" t="str">
            <v>N/A</v>
          </cell>
          <cell r="S32" t="str">
            <v>N/A</v>
          </cell>
          <cell r="T32" t="str">
            <v>N/A</v>
          </cell>
          <cell r="U32" t="str">
            <v>N/A</v>
          </cell>
          <cell r="V32" t="str">
            <v>N/A</v>
          </cell>
          <cell r="W32" t="str">
            <v>N/A</v>
          </cell>
          <cell r="X32" t="str">
            <v>N/A</v>
          </cell>
          <cell r="Y32">
            <v>17</v>
          </cell>
          <cell r="Z32">
            <v>0.82</v>
          </cell>
          <cell r="AA32">
            <v>0.9</v>
          </cell>
          <cell r="AB32">
            <v>0.9</v>
          </cell>
          <cell r="AC32">
            <v>0.95</v>
          </cell>
          <cell r="AD32">
            <v>4</v>
          </cell>
          <cell r="AE32">
            <v>120</v>
          </cell>
          <cell r="AF32">
            <v>24</v>
          </cell>
          <cell r="AG32" t="str">
            <v>Duty Cycle (All) (3)</v>
          </cell>
          <cell r="AH32">
            <v>8</v>
          </cell>
          <cell r="AI32">
            <v>2</v>
          </cell>
          <cell r="AJ32" t="str">
            <v>M</v>
          </cell>
          <cell r="AK32">
            <v>1</v>
          </cell>
        </row>
        <row r="33">
          <cell r="A33">
            <v>29</v>
          </cell>
          <cell r="B33" t="str">
            <v>HMMWV-C2 (Fully loaded) with trailer</v>
          </cell>
          <cell r="C33" t="str">
            <v>Current Force System to fill the role of the FTTS-U.  Includes the following variants: HMMWV (C2) – command and control variant, HMMWV (SPT) – support variant, HMMWV (AMB) – ambulance variant,  HMMWV (TR) – treatment vaiant</v>
          </cell>
          <cell r="D33" t="str">
            <v>W</v>
          </cell>
          <cell r="E33">
            <v>16500</v>
          </cell>
          <cell r="F33">
            <v>40</v>
          </cell>
          <cell r="G33">
            <v>37</v>
          </cell>
          <cell r="H33">
            <v>29.8</v>
          </cell>
          <cell r="I33">
            <v>0.7</v>
          </cell>
          <cell r="J33" t="str">
            <v>Diesel</v>
          </cell>
          <cell r="K33">
            <v>190</v>
          </cell>
          <cell r="L33">
            <v>25</v>
          </cell>
          <cell r="M33">
            <v>0.9</v>
          </cell>
          <cell r="N33">
            <v>3</v>
          </cell>
          <cell r="O33" t="str">
            <v>N/A</v>
          </cell>
          <cell r="P33" t="str">
            <v>N/A</v>
          </cell>
          <cell r="R33" t="str">
            <v>N/A</v>
          </cell>
          <cell r="S33" t="str">
            <v>N/A</v>
          </cell>
          <cell r="T33" t="str">
            <v>N/A</v>
          </cell>
          <cell r="U33" t="str">
            <v>N/A</v>
          </cell>
          <cell r="V33" t="str">
            <v>N/A</v>
          </cell>
          <cell r="W33" t="str">
            <v>N/A</v>
          </cell>
          <cell r="X33" t="str">
            <v>N/A</v>
          </cell>
          <cell r="Y33">
            <v>17</v>
          </cell>
          <cell r="Z33">
            <v>0.82</v>
          </cell>
          <cell r="AA33">
            <v>0.9</v>
          </cell>
          <cell r="AB33">
            <v>0.9</v>
          </cell>
          <cell r="AC33">
            <v>0.95</v>
          </cell>
          <cell r="AD33">
            <v>4</v>
          </cell>
          <cell r="AE33">
            <v>120</v>
          </cell>
          <cell r="AF33">
            <v>24</v>
          </cell>
          <cell r="AG33" t="str">
            <v>Duty Cycle (All) (3)</v>
          </cell>
          <cell r="AH33">
            <v>8</v>
          </cell>
          <cell r="AI33">
            <v>2</v>
          </cell>
          <cell r="AJ33" t="str">
            <v>M</v>
          </cell>
          <cell r="AK33">
            <v>1</v>
          </cell>
        </row>
        <row r="34">
          <cell r="A34">
            <v>30</v>
          </cell>
          <cell r="B34" t="str">
            <v>HMMWV-SPT (Fully Loaded)</v>
          </cell>
          <cell r="C34" t="str">
            <v>Current Force System to fill the role of the FTTS-U.  Includes the following variants: HMMWV (C2) – command and control variant, HMMWV (SPT) – support variant, HMMWV (AMB) – ambulance variant,  HMMWV (TR) – treatment vaiant</v>
          </cell>
          <cell r="D34" t="str">
            <v>W</v>
          </cell>
          <cell r="E34">
            <v>10000</v>
          </cell>
          <cell r="F34">
            <v>40</v>
          </cell>
          <cell r="G34">
            <v>37</v>
          </cell>
          <cell r="H34">
            <v>23.7</v>
          </cell>
          <cell r="I34">
            <v>0.7</v>
          </cell>
          <cell r="J34" t="str">
            <v>Diesel</v>
          </cell>
          <cell r="K34">
            <v>160</v>
          </cell>
          <cell r="L34">
            <v>25</v>
          </cell>
          <cell r="M34">
            <v>0.9</v>
          </cell>
          <cell r="N34">
            <v>3</v>
          </cell>
          <cell r="O34" t="str">
            <v>N/A</v>
          </cell>
          <cell r="P34" t="str">
            <v>N/A</v>
          </cell>
          <cell r="R34" t="str">
            <v>N/A</v>
          </cell>
          <cell r="S34" t="str">
            <v>N/A</v>
          </cell>
          <cell r="T34" t="str">
            <v>N/A</v>
          </cell>
          <cell r="U34" t="str">
            <v>N/A</v>
          </cell>
          <cell r="V34" t="str">
            <v>N/A</v>
          </cell>
          <cell r="W34" t="str">
            <v>N/A</v>
          </cell>
          <cell r="X34" t="str">
            <v>N/A</v>
          </cell>
          <cell r="Y34">
            <v>17</v>
          </cell>
          <cell r="Z34">
            <v>0.82</v>
          </cell>
          <cell r="AA34">
            <v>0.9</v>
          </cell>
          <cell r="AB34">
            <v>0.9</v>
          </cell>
          <cell r="AC34">
            <v>0.95</v>
          </cell>
          <cell r="AD34">
            <v>4</v>
          </cell>
          <cell r="AE34">
            <v>120</v>
          </cell>
          <cell r="AF34">
            <v>24</v>
          </cell>
          <cell r="AG34" t="str">
            <v>Duty Cycle (All) (3)</v>
          </cell>
          <cell r="AH34">
            <v>8</v>
          </cell>
          <cell r="AI34">
            <v>2</v>
          </cell>
          <cell r="AJ34" t="str">
            <v>M</v>
          </cell>
          <cell r="AK34">
            <v>1</v>
          </cell>
        </row>
        <row r="35">
          <cell r="A35">
            <v>31</v>
          </cell>
          <cell r="B35" t="str">
            <v>HMMWV-SPT (Fully Loaded) with trailer</v>
          </cell>
          <cell r="C35" t="str">
            <v>Current Force System to fill the role of the FTTS-U.  Includes the following variants: HMMWV (C2) – command and control variant, HMMWV (SPT) – support variant, HMMWV (AMB) – ambulance variant,  HMMWV (TR) – treatment vaiant</v>
          </cell>
          <cell r="D35" t="str">
            <v>W</v>
          </cell>
          <cell r="E35">
            <v>14000</v>
          </cell>
          <cell r="F35">
            <v>40</v>
          </cell>
          <cell r="G35">
            <v>37</v>
          </cell>
          <cell r="H35">
            <v>27</v>
          </cell>
          <cell r="I35">
            <v>0.7</v>
          </cell>
          <cell r="J35" t="str">
            <v>Diesel</v>
          </cell>
          <cell r="K35">
            <v>160</v>
          </cell>
          <cell r="L35">
            <v>25</v>
          </cell>
          <cell r="M35">
            <v>0.9</v>
          </cell>
          <cell r="N35">
            <v>3</v>
          </cell>
          <cell r="O35" t="str">
            <v>N/A</v>
          </cell>
          <cell r="P35" t="str">
            <v>N/A</v>
          </cell>
          <cell r="R35" t="str">
            <v>N/A</v>
          </cell>
          <cell r="S35" t="str">
            <v>N/A</v>
          </cell>
          <cell r="T35" t="str">
            <v>N/A</v>
          </cell>
          <cell r="U35" t="str">
            <v>N/A</v>
          </cell>
          <cell r="V35" t="str">
            <v>N/A</v>
          </cell>
          <cell r="W35" t="str">
            <v>N/A</v>
          </cell>
          <cell r="X35" t="str">
            <v>N/A</v>
          </cell>
          <cell r="Y35">
            <v>17</v>
          </cell>
          <cell r="Z35">
            <v>0.82</v>
          </cell>
          <cell r="AA35">
            <v>0.9</v>
          </cell>
          <cell r="AB35">
            <v>0.9</v>
          </cell>
          <cell r="AC35">
            <v>0.95</v>
          </cell>
          <cell r="AD35">
            <v>4</v>
          </cell>
          <cell r="AE35">
            <v>120</v>
          </cell>
          <cell r="AF35">
            <v>24</v>
          </cell>
          <cell r="AG35" t="str">
            <v>Duty Cycle (All) (3)</v>
          </cell>
          <cell r="AH35">
            <v>8</v>
          </cell>
          <cell r="AI35">
            <v>2</v>
          </cell>
          <cell r="AJ35" t="str">
            <v>M</v>
          </cell>
          <cell r="AK35">
            <v>1</v>
          </cell>
        </row>
        <row r="36">
          <cell r="A36">
            <v>32</v>
          </cell>
          <cell r="B36" t="str">
            <v>HMMWV-TRT (Fully Loaded)</v>
          </cell>
          <cell r="C36" t="str">
            <v>Current Force System to fill the role of the FTTS-U.  Includes the following variants: HMMWV (C2) – command and control variant, HMMWV (SPT) – support variant, HMMWV (AMB) – ambulance variant,  HMMWV (TR) – treatment vaiant</v>
          </cell>
          <cell r="D36" t="str">
            <v>W</v>
          </cell>
          <cell r="E36">
            <v>10000</v>
          </cell>
          <cell r="F36">
            <v>40</v>
          </cell>
          <cell r="G36">
            <v>37</v>
          </cell>
          <cell r="H36">
            <v>23.7</v>
          </cell>
          <cell r="I36">
            <v>0.7</v>
          </cell>
          <cell r="J36" t="str">
            <v>Diesel</v>
          </cell>
          <cell r="K36">
            <v>160</v>
          </cell>
          <cell r="L36">
            <v>25</v>
          </cell>
          <cell r="M36">
            <v>0.9</v>
          </cell>
          <cell r="N36">
            <v>3</v>
          </cell>
          <cell r="O36" t="str">
            <v>N/A</v>
          </cell>
          <cell r="P36" t="str">
            <v>N/A</v>
          </cell>
          <cell r="R36" t="str">
            <v>N/A</v>
          </cell>
          <cell r="S36" t="str">
            <v>N/A</v>
          </cell>
          <cell r="T36" t="str">
            <v>N/A</v>
          </cell>
          <cell r="U36" t="str">
            <v>N/A</v>
          </cell>
          <cell r="V36" t="str">
            <v>N/A</v>
          </cell>
          <cell r="W36" t="str">
            <v>N/A</v>
          </cell>
          <cell r="X36" t="str">
            <v>N/A</v>
          </cell>
          <cell r="Y36">
            <v>17</v>
          </cell>
          <cell r="Z36">
            <v>0.82</v>
          </cell>
          <cell r="AA36">
            <v>0.9</v>
          </cell>
          <cell r="AB36">
            <v>0.9</v>
          </cell>
          <cell r="AC36">
            <v>0.95</v>
          </cell>
          <cell r="AD36">
            <v>4</v>
          </cell>
          <cell r="AE36">
            <v>120</v>
          </cell>
          <cell r="AF36">
            <v>24</v>
          </cell>
          <cell r="AG36" t="str">
            <v>Duty Cycle (All) (3)</v>
          </cell>
          <cell r="AH36">
            <v>8</v>
          </cell>
          <cell r="AI36">
            <v>2</v>
          </cell>
          <cell r="AJ36" t="str">
            <v>M</v>
          </cell>
          <cell r="AK36">
            <v>1</v>
          </cell>
        </row>
        <row r="37">
          <cell r="A37">
            <v>33</v>
          </cell>
          <cell r="B37" t="str">
            <v>HMMWV-AMB (Fully Loaded)</v>
          </cell>
          <cell r="C37" t="str">
            <v>Current Force System to fill the role of the FTTS-U.  Includes the following variants: HMMWV (C2) – command and control variant, HMMWV (SPT) – support variant, HMMWV (AMB) – ambulance variant,  HMMWV (TR) – treatment vaiant</v>
          </cell>
          <cell r="D37" t="str">
            <v>W</v>
          </cell>
          <cell r="E37">
            <v>10000</v>
          </cell>
          <cell r="F37">
            <v>40</v>
          </cell>
          <cell r="G37">
            <v>37</v>
          </cell>
          <cell r="H37">
            <v>23.7</v>
          </cell>
          <cell r="I37">
            <v>0.7</v>
          </cell>
          <cell r="J37" t="str">
            <v>Diesel</v>
          </cell>
          <cell r="K37">
            <v>160</v>
          </cell>
          <cell r="L37">
            <v>25</v>
          </cell>
          <cell r="M37">
            <v>0.9</v>
          </cell>
          <cell r="N37">
            <v>3</v>
          </cell>
          <cell r="O37" t="str">
            <v>N/A</v>
          </cell>
          <cell r="P37" t="str">
            <v>N/A</v>
          </cell>
          <cell r="R37" t="str">
            <v>N/A</v>
          </cell>
          <cell r="S37" t="str">
            <v>N/A</v>
          </cell>
          <cell r="T37" t="str">
            <v>N/A</v>
          </cell>
          <cell r="U37" t="str">
            <v>N/A</v>
          </cell>
          <cell r="V37" t="str">
            <v>N/A</v>
          </cell>
          <cell r="W37" t="str">
            <v>N/A</v>
          </cell>
          <cell r="X37" t="str">
            <v>N/A</v>
          </cell>
          <cell r="Y37">
            <v>17</v>
          </cell>
          <cell r="Z37">
            <v>0.82</v>
          </cell>
          <cell r="AA37">
            <v>0.9</v>
          </cell>
          <cell r="AB37">
            <v>0.9</v>
          </cell>
          <cell r="AC37">
            <v>0.95</v>
          </cell>
          <cell r="AD37">
            <v>4</v>
          </cell>
          <cell r="AE37">
            <v>120</v>
          </cell>
          <cell r="AF37">
            <v>24</v>
          </cell>
          <cell r="AG37" t="str">
            <v>Duty Cycle (All) (3)</v>
          </cell>
          <cell r="AH37">
            <v>8</v>
          </cell>
          <cell r="AI37">
            <v>2</v>
          </cell>
          <cell r="AJ37" t="str">
            <v>M</v>
          </cell>
          <cell r="AK37">
            <v>1</v>
          </cell>
        </row>
        <row r="38">
          <cell r="A38">
            <v>34</v>
          </cell>
          <cell r="B38" t="str">
            <v>M109A6</v>
          </cell>
          <cell r="C38" t="str">
            <v>-Used for A1-6
- Data used for TRAC-WSMR data Request 18 March 2005</v>
          </cell>
          <cell r="D38" t="str">
            <v>T</v>
          </cell>
          <cell r="E38">
            <v>55000</v>
          </cell>
          <cell r="F38" t="str">
            <v>N/A</v>
          </cell>
          <cell r="G38">
            <v>80</v>
          </cell>
          <cell r="H38">
            <v>25.7</v>
          </cell>
          <cell r="I38">
            <v>1.2</v>
          </cell>
          <cell r="J38" t="str">
            <v>Diesel</v>
          </cell>
          <cell r="K38">
            <v>440</v>
          </cell>
          <cell r="L38">
            <v>133</v>
          </cell>
          <cell r="M38">
            <v>1.3</v>
          </cell>
          <cell r="N38">
            <v>3</v>
          </cell>
          <cell r="O38" t="str">
            <v>N/A</v>
          </cell>
          <cell r="P38" t="str">
            <v>N/A</v>
          </cell>
          <cell r="R38" t="str">
            <v>N/A</v>
          </cell>
          <cell r="S38" t="str">
            <v>N/A</v>
          </cell>
          <cell r="T38" t="str">
            <v>N/A</v>
          </cell>
          <cell r="U38" t="str">
            <v>N/A</v>
          </cell>
          <cell r="V38" t="str">
            <v>N/A</v>
          </cell>
          <cell r="W38" t="str">
            <v>N/A</v>
          </cell>
          <cell r="X38" t="str">
            <v>N/A</v>
          </cell>
          <cell r="Y38">
            <v>14</v>
          </cell>
          <cell r="Z38">
            <v>0.71</v>
          </cell>
          <cell r="AA38">
            <v>0.9</v>
          </cell>
          <cell r="AB38">
            <v>0.9</v>
          </cell>
          <cell r="AC38">
            <v>0.95</v>
          </cell>
          <cell r="AD38">
            <v>0</v>
          </cell>
          <cell r="AE38">
            <v>0</v>
          </cell>
          <cell r="AF38">
            <v>0</v>
          </cell>
          <cell r="AG38" t="str">
            <v>Duty Cycle (All) (3)</v>
          </cell>
          <cell r="AH38">
            <v>2</v>
          </cell>
          <cell r="AI38">
            <v>2</v>
          </cell>
          <cell r="AJ38" t="str">
            <v>M</v>
          </cell>
          <cell r="AK38">
            <v>1</v>
          </cell>
        </row>
        <row r="39">
          <cell r="A39">
            <v>35</v>
          </cell>
          <cell r="B39" t="str">
            <v>HMMWV ECV Fully Loaded</v>
          </cell>
          <cell r="C39" t="str">
            <v>Expanded Capacity Vehicle (ECV), ~12000 lbsM1114, 190 hp engine, 6.5 L Turbo (TRAC WSMR Data Request 18 March 2005)</v>
          </cell>
          <cell r="D39" t="str">
            <v>W</v>
          </cell>
          <cell r="E39">
            <v>12000</v>
          </cell>
          <cell r="F39">
            <v>40</v>
          </cell>
          <cell r="G39">
            <v>37</v>
          </cell>
          <cell r="H39">
            <v>26.6</v>
          </cell>
          <cell r="I39">
            <v>0.7</v>
          </cell>
          <cell r="J39" t="str">
            <v>Diesel</v>
          </cell>
          <cell r="K39">
            <v>190</v>
          </cell>
          <cell r="L39">
            <v>25</v>
          </cell>
          <cell r="M39">
            <v>0.9</v>
          </cell>
          <cell r="N39">
            <v>3</v>
          </cell>
          <cell r="O39" t="str">
            <v>N/A</v>
          </cell>
          <cell r="P39" t="str">
            <v>N/A</v>
          </cell>
          <cell r="R39" t="str">
            <v>N/A</v>
          </cell>
          <cell r="S39" t="str">
            <v>N/A</v>
          </cell>
          <cell r="T39" t="str">
            <v>N/A</v>
          </cell>
          <cell r="U39" t="str">
            <v>N/A</v>
          </cell>
          <cell r="V39" t="str">
            <v>N/A</v>
          </cell>
          <cell r="W39" t="str">
            <v>N/A</v>
          </cell>
          <cell r="X39" t="str">
            <v>N/A</v>
          </cell>
          <cell r="Y39">
            <v>17</v>
          </cell>
          <cell r="Z39">
            <v>0.82</v>
          </cell>
          <cell r="AA39">
            <v>0.9</v>
          </cell>
          <cell r="AB39">
            <v>0.9</v>
          </cell>
          <cell r="AC39">
            <v>0.95</v>
          </cell>
          <cell r="AD39">
            <v>4</v>
          </cell>
          <cell r="AE39">
            <v>120</v>
          </cell>
          <cell r="AF39">
            <v>24</v>
          </cell>
          <cell r="AG39" t="str">
            <v>Duty Cycle (All) (3)</v>
          </cell>
          <cell r="AH39">
            <v>2</v>
          </cell>
          <cell r="AI39">
            <v>2</v>
          </cell>
          <cell r="AJ39" t="str">
            <v>M</v>
          </cell>
          <cell r="AK39">
            <v>1</v>
          </cell>
        </row>
        <row r="40">
          <cell r="A40">
            <v>36</v>
          </cell>
          <cell r="B40" t="str">
            <v>HMMWV ECV Fully Loaded with trailer</v>
          </cell>
          <cell r="C40" t="str">
            <v>Expanded Capacity Vehicle (ECV), ~12000 lbsM1114, 190 hp engine, 6.5 L Turbo (TRAC WSMR Data Request 18 March 2005)</v>
          </cell>
          <cell r="D40" t="str">
            <v>W</v>
          </cell>
          <cell r="E40">
            <v>16500</v>
          </cell>
          <cell r="F40">
            <v>40</v>
          </cell>
          <cell r="G40">
            <v>37</v>
          </cell>
          <cell r="H40">
            <v>29.8</v>
          </cell>
          <cell r="I40">
            <v>0.7</v>
          </cell>
          <cell r="J40" t="str">
            <v>Diesel</v>
          </cell>
          <cell r="K40">
            <v>190</v>
          </cell>
          <cell r="L40">
            <v>25</v>
          </cell>
          <cell r="M40">
            <v>0.9</v>
          </cell>
          <cell r="N40">
            <v>3</v>
          </cell>
          <cell r="O40" t="str">
            <v>N/A</v>
          </cell>
          <cell r="P40" t="str">
            <v>N/A</v>
          </cell>
          <cell r="R40" t="str">
            <v>N/A</v>
          </cell>
          <cell r="S40" t="str">
            <v>N/A</v>
          </cell>
          <cell r="T40" t="str">
            <v>N/A</v>
          </cell>
          <cell r="U40" t="str">
            <v>N/A</v>
          </cell>
          <cell r="V40" t="str">
            <v>N/A</v>
          </cell>
          <cell r="W40" t="str">
            <v>N/A</v>
          </cell>
          <cell r="X40" t="str">
            <v>N/A</v>
          </cell>
          <cell r="Y40">
            <v>17</v>
          </cell>
          <cell r="Z40">
            <v>0.82</v>
          </cell>
          <cell r="AA40">
            <v>0.9</v>
          </cell>
          <cell r="AB40">
            <v>0.9</v>
          </cell>
          <cell r="AC40">
            <v>0.95</v>
          </cell>
          <cell r="AD40">
            <v>4</v>
          </cell>
          <cell r="AE40">
            <v>120</v>
          </cell>
          <cell r="AF40">
            <v>24</v>
          </cell>
          <cell r="AG40" t="str">
            <v>Duty Cycle (All) (3)</v>
          </cell>
          <cell r="AH40">
            <v>2</v>
          </cell>
          <cell r="AI40">
            <v>2</v>
          </cell>
          <cell r="AJ40" t="str">
            <v>M</v>
          </cell>
          <cell r="AK40">
            <v>1</v>
          </cell>
        </row>
        <row r="41">
          <cell r="A41">
            <v>37</v>
          </cell>
          <cell r="B41" t="str">
            <v>M1064A3</v>
          </cell>
          <cell r="C41" t="str">
            <v>-Based on M113A3
-120 mm mortar on m1064</v>
          </cell>
          <cell r="D41" t="str">
            <v>T</v>
          </cell>
          <cell r="E41">
            <v>27000</v>
          </cell>
          <cell r="F41" t="str">
            <v>N/A</v>
          </cell>
          <cell r="G41">
            <v>70</v>
          </cell>
          <cell r="H41">
            <v>17</v>
          </cell>
          <cell r="I41">
            <v>1.1000000000000001</v>
          </cell>
          <cell r="J41" t="str">
            <v>Diesel</v>
          </cell>
          <cell r="K41">
            <v>275</v>
          </cell>
          <cell r="L41">
            <v>95</v>
          </cell>
          <cell r="M41">
            <v>0.9</v>
          </cell>
          <cell r="N41">
            <v>3</v>
          </cell>
          <cell r="O41" t="str">
            <v>N/A</v>
          </cell>
          <cell r="P41" t="str">
            <v>N/A</v>
          </cell>
          <cell r="R41" t="str">
            <v>N/A</v>
          </cell>
          <cell r="S41" t="str">
            <v>N/A</v>
          </cell>
          <cell r="T41" t="str">
            <v>N/A</v>
          </cell>
          <cell r="U41" t="str">
            <v>N/A</v>
          </cell>
          <cell r="V41" t="str">
            <v>N/A</v>
          </cell>
          <cell r="W41" t="str">
            <v>N/A</v>
          </cell>
          <cell r="X41" t="str">
            <v>N/A</v>
          </cell>
          <cell r="Y41">
            <v>10</v>
          </cell>
          <cell r="Z41">
            <v>0.67</v>
          </cell>
          <cell r="AA41">
            <v>0.9</v>
          </cell>
          <cell r="AB41">
            <v>0.9</v>
          </cell>
          <cell r="AC41">
            <v>0.95</v>
          </cell>
          <cell r="AD41">
            <v>0</v>
          </cell>
          <cell r="AE41">
            <v>0</v>
          </cell>
          <cell r="AF41">
            <v>0</v>
          </cell>
          <cell r="AG41" t="str">
            <v>Duty Cycle (All) (3)</v>
          </cell>
          <cell r="AH41">
            <v>2</v>
          </cell>
          <cell r="AI41">
            <v>2</v>
          </cell>
          <cell r="AJ41" t="str">
            <v>M</v>
          </cell>
          <cell r="AK41">
            <v>1</v>
          </cell>
        </row>
        <row r="42">
          <cell r="A42">
            <v>38</v>
          </cell>
          <cell r="B42" t="str">
            <v>M1A2</v>
          </cell>
          <cell r="C42" t="str">
            <v>- M1A2 SEP
- Used for TRAC WSMR 18 March 2005 Data Request</v>
          </cell>
          <cell r="D42" t="str">
            <v>T</v>
          </cell>
          <cell r="E42">
            <v>140000</v>
          </cell>
          <cell r="F42" t="str">
            <v>N/A</v>
          </cell>
          <cell r="G42">
            <v>76</v>
          </cell>
          <cell r="H42">
            <v>27.4</v>
          </cell>
          <cell r="I42">
            <v>0.8</v>
          </cell>
          <cell r="J42" t="str">
            <v>Turbine</v>
          </cell>
          <cell r="K42">
            <v>1500</v>
          </cell>
          <cell r="L42">
            <v>492</v>
          </cell>
          <cell r="M42">
            <v>16</v>
          </cell>
          <cell r="N42">
            <v>3</v>
          </cell>
          <cell r="O42" t="str">
            <v>N/A</v>
          </cell>
          <cell r="P42" t="str">
            <v>N/A</v>
          </cell>
          <cell r="R42" t="str">
            <v>N/A</v>
          </cell>
          <cell r="S42" t="str">
            <v>N/A</v>
          </cell>
          <cell r="T42" t="str">
            <v>N/A</v>
          </cell>
          <cell r="U42" t="str">
            <v>N/A</v>
          </cell>
          <cell r="V42" t="str">
            <v>N/A</v>
          </cell>
          <cell r="W42" t="str">
            <v>N/A</v>
          </cell>
          <cell r="X42" t="str">
            <v>N/A</v>
          </cell>
          <cell r="Y42">
            <v>7</v>
          </cell>
          <cell r="Z42">
            <v>0.78</v>
          </cell>
          <cell r="AA42">
            <v>0.9</v>
          </cell>
          <cell r="AB42">
            <v>0.9</v>
          </cell>
          <cell r="AC42">
            <v>0.95</v>
          </cell>
          <cell r="AD42">
            <v>0</v>
          </cell>
          <cell r="AE42">
            <v>0</v>
          </cell>
          <cell r="AF42">
            <v>0</v>
          </cell>
          <cell r="AG42" t="str">
            <v>Duty Cycle (All) (3)</v>
          </cell>
          <cell r="AH42">
            <v>2</v>
          </cell>
          <cell r="AI42">
            <v>2</v>
          </cell>
          <cell r="AJ42" t="str">
            <v>M</v>
          </cell>
          <cell r="AK42">
            <v>1</v>
          </cell>
        </row>
        <row r="43">
          <cell r="A43">
            <v>39</v>
          </cell>
          <cell r="B43" t="str">
            <v>M270 MLRS</v>
          </cell>
          <cell r="C43" t="str">
            <v>-Based on M2A1 chassis with 500 hp engine weight ~56000
-Used for TRAC-WSMR 18 March 2005 Data Request</v>
          </cell>
          <cell r="D43" t="str">
            <v>T</v>
          </cell>
          <cell r="E43">
            <v>56000</v>
          </cell>
          <cell r="F43" t="str">
            <v>N/A</v>
          </cell>
          <cell r="G43">
            <v>82</v>
          </cell>
          <cell r="H43">
            <v>15.5</v>
          </cell>
          <cell r="I43">
            <v>0.75</v>
          </cell>
          <cell r="J43" t="str">
            <v>Diesel</v>
          </cell>
          <cell r="K43">
            <v>500</v>
          </cell>
          <cell r="L43">
            <v>175</v>
          </cell>
          <cell r="M43">
            <v>1.2</v>
          </cell>
          <cell r="N43">
            <v>3</v>
          </cell>
          <cell r="O43" t="str">
            <v>N/A</v>
          </cell>
          <cell r="P43" t="str">
            <v>N/A</v>
          </cell>
          <cell r="R43" t="str">
            <v>N/A</v>
          </cell>
          <cell r="S43" t="str">
            <v>N/A</v>
          </cell>
          <cell r="T43" t="str">
            <v>N/A</v>
          </cell>
          <cell r="U43" t="str">
            <v>N/A</v>
          </cell>
          <cell r="V43" t="str">
            <v>N/A</v>
          </cell>
          <cell r="W43" t="str">
            <v>N/A</v>
          </cell>
          <cell r="X43" t="str">
            <v>N/A</v>
          </cell>
          <cell r="Y43">
            <v>11</v>
          </cell>
          <cell r="Z43">
            <v>0.68</v>
          </cell>
          <cell r="AA43">
            <v>0.9</v>
          </cell>
          <cell r="AB43">
            <v>0.9</v>
          </cell>
          <cell r="AC43">
            <v>0.95</v>
          </cell>
          <cell r="AD43">
            <v>0</v>
          </cell>
          <cell r="AE43">
            <v>0</v>
          </cell>
          <cell r="AF43">
            <v>0</v>
          </cell>
          <cell r="AG43" t="str">
            <v>Duty Cycle (All) (3)</v>
          </cell>
          <cell r="AH43">
            <v>2</v>
          </cell>
          <cell r="AI43">
            <v>2</v>
          </cell>
          <cell r="AJ43" t="str">
            <v>M</v>
          </cell>
          <cell r="AK43">
            <v>1</v>
          </cell>
        </row>
        <row r="44">
          <cell r="A44">
            <v>40</v>
          </cell>
          <cell r="B44" t="str">
            <v>M270 MLRS with ATACOMs</v>
          </cell>
          <cell r="C44" t="str">
            <v>-Based on M2A1 chassis with 500 hp engine weight ~56000
-Used for TRAC-WSMR 18 March 2005 Data Request</v>
          </cell>
          <cell r="D44" t="str">
            <v>T</v>
          </cell>
          <cell r="E44">
            <v>56000</v>
          </cell>
          <cell r="F44" t="str">
            <v>N/A</v>
          </cell>
          <cell r="G44">
            <v>82</v>
          </cell>
          <cell r="H44">
            <v>15.5</v>
          </cell>
          <cell r="I44">
            <v>0.75</v>
          </cell>
          <cell r="J44" t="str">
            <v>Diesel</v>
          </cell>
          <cell r="K44">
            <v>500</v>
          </cell>
          <cell r="L44">
            <v>175</v>
          </cell>
          <cell r="M44">
            <v>1.2</v>
          </cell>
          <cell r="N44">
            <v>3</v>
          </cell>
          <cell r="O44" t="str">
            <v>N/A</v>
          </cell>
          <cell r="P44" t="str">
            <v>N/A</v>
          </cell>
          <cell r="R44" t="str">
            <v>N/A</v>
          </cell>
          <cell r="S44" t="str">
            <v>N/A</v>
          </cell>
          <cell r="T44" t="str">
            <v>N/A</v>
          </cell>
          <cell r="U44" t="str">
            <v>N/A</v>
          </cell>
          <cell r="V44" t="str">
            <v>N/A</v>
          </cell>
          <cell r="W44" t="str">
            <v>N/A</v>
          </cell>
          <cell r="X44" t="str">
            <v>N/A</v>
          </cell>
          <cell r="Y44">
            <v>11</v>
          </cell>
          <cell r="Z44">
            <v>0.68</v>
          </cell>
          <cell r="AA44">
            <v>0.9</v>
          </cell>
          <cell r="AB44">
            <v>0.9</v>
          </cell>
          <cell r="AC44">
            <v>0.95</v>
          </cell>
          <cell r="AD44">
            <v>0</v>
          </cell>
          <cell r="AE44">
            <v>0</v>
          </cell>
          <cell r="AF44">
            <v>0</v>
          </cell>
          <cell r="AG44" t="str">
            <v>Duty Cycle (All) (3)</v>
          </cell>
          <cell r="AH44">
            <v>2</v>
          </cell>
          <cell r="AI44">
            <v>2</v>
          </cell>
          <cell r="AJ44" t="str">
            <v>M</v>
          </cell>
          <cell r="AK44">
            <v>1</v>
          </cell>
        </row>
        <row r="45">
          <cell r="A45">
            <v>41</v>
          </cell>
          <cell r="B45" t="str">
            <v>M2A3 w- Armor</v>
          </cell>
          <cell r="C45" t="str">
            <v>- Based on M2A3 66000
- Used for TRAC-WSMR 18 March 2005 Data Request</v>
          </cell>
          <cell r="D45" t="str">
            <v>T</v>
          </cell>
          <cell r="E45">
            <v>66000</v>
          </cell>
          <cell r="F45" t="str">
            <v>N/A</v>
          </cell>
          <cell r="G45">
            <v>82</v>
          </cell>
          <cell r="H45">
            <v>18.5</v>
          </cell>
          <cell r="I45">
            <v>0.75</v>
          </cell>
          <cell r="J45" t="str">
            <v>Diesel</v>
          </cell>
          <cell r="K45">
            <v>600</v>
          </cell>
          <cell r="L45">
            <v>175</v>
          </cell>
          <cell r="M45">
            <v>1.2</v>
          </cell>
          <cell r="N45">
            <v>3</v>
          </cell>
          <cell r="O45" t="str">
            <v>N/A</v>
          </cell>
          <cell r="P45" t="str">
            <v>N/A</v>
          </cell>
          <cell r="R45" t="str">
            <v>N/A</v>
          </cell>
          <cell r="S45" t="str">
            <v>N/A</v>
          </cell>
          <cell r="T45" t="str">
            <v>N/A</v>
          </cell>
          <cell r="U45" t="str">
            <v>N/A</v>
          </cell>
          <cell r="V45" t="str">
            <v>N/A</v>
          </cell>
          <cell r="W45" t="str">
            <v>N/A</v>
          </cell>
          <cell r="X45" t="str">
            <v>N/A</v>
          </cell>
          <cell r="Y45">
            <v>5</v>
          </cell>
          <cell r="Z45">
            <v>0.68</v>
          </cell>
          <cell r="AA45">
            <v>0.9</v>
          </cell>
          <cell r="AB45">
            <v>0.9</v>
          </cell>
          <cell r="AC45">
            <v>0.95</v>
          </cell>
          <cell r="AD45">
            <v>0</v>
          </cell>
          <cell r="AE45">
            <v>0</v>
          </cell>
          <cell r="AF45">
            <v>0</v>
          </cell>
          <cell r="AG45" t="str">
            <v>Duty Cycle (All) (3)</v>
          </cell>
          <cell r="AH45">
            <v>2</v>
          </cell>
          <cell r="AI45">
            <v>2</v>
          </cell>
          <cell r="AJ45" t="str">
            <v>M</v>
          </cell>
          <cell r="AK45">
            <v>1</v>
          </cell>
        </row>
        <row r="46">
          <cell r="A46">
            <v>42</v>
          </cell>
          <cell r="B46" t="str">
            <v>M2A3 w- Reactive Armor</v>
          </cell>
          <cell r="C46" t="str">
            <v>- Based on M2A3 with reactive armor
- Used for TRAC-WSMR 18 March 2005 Data Request</v>
          </cell>
          <cell r="D46" t="str">
            <v>T</v>
          </cell>
          <cell r="E46">
            <v>72000</v>
          </cell>
          <cell r="F46" t="str">
            <v>N/A</v>
          </cell>
          <cell r="G46">
            <v>82</v>
          </cell>
          <cell r="H46">
            <v>18.5</v>
          </cell>
          <cell r="I46">
            <v>0.75</v>
          </cell>
          <cell r="J46" t="str">
            <v>Diesel</v>
          </cell>
          <cell r="K46">
            <v>600</v>
          </cell>
          <cell r="L46">
            <v>175</v>
          </cell>
          <cell r="M46">
            <v>1.2</v>
          </cell>
          <cell r="N46">
            <v>3</v>
          </cell>
          <cell r="O46" t="str">
            <v>N/A</v>
          </cell>
          <cell r="P46" t="str">
            <v>N/A</v>
          </cell>
          <cell r="R46" t="str">
            <v>N/A</v>
          </cell>
          <cell r="S46" t="str">
            <v>N/A</v>
          </cell>
          <cell r="T46" t="str">
            <v>N/A</v>
          </cell>
          <cell r="U46" t="str">
            <v>N/A</v>
          </cell>
          <cell r="V46" t="str">
            <v>N/A</v>
          </cell>
          <cell r="W46" t="str">
            <v>N/A</v>
          </cell>
          <cell r="X46" t="str">
            <v>N/A</v>
          </cell>
          <cell r="Y46">
            <v>5</v>
          </cell>
          <cell r="Z46">
            <v>0.68</v>
          </cell>
          <cell r="AA46">
            <v>0.9</v>
          </cell>
          <cell r="AB46">
            <v>0.9</v>
          </cell>
          <cell r="AC46">
            <v>0.95</v>
          </cell>
          <cell r="AD46">
            <v>0</v>
          </cell>
          <cell r="AE46">
            <v>0</v>
          </cell>
          <cell r="AF46">
            <v>0</v>
          </cell>
          <cell r="AG46" t="str">
            <v>Duty Cycle (All) (3)</v>
          </cell>
          <cell r="AH46">
            <v>2</v>
          </cell>
          <cell r="AI46">
            <v>2</v>
          </cell>
          <cell r="AJ46" t="str">
            <v>M</v>
          </cell>
          <cell r="AK46">
            <v>1</v>
          </cell>
        </row>
        <row r="47">
          <cell r="A47">
            <v>43</v>
          </cell>
          <cell r="B47" t="str">
            <v>XM 142 (HIMARS)</v>
          </cell>
          <cell r="C47" t="str">
            <v>- Based on MTV M1083A1 Chassis
- Used for TRAC-WSMR 18 March 2005 Data Request</v>
          </cell>
          <cell r="D47" t="str">
            <v>W</v>
          </cell>
          <cell r="E47">
            <v>33000</v>
          </cell>
          <cell r="F47">
            <v>62</v>
          </cell>
          <cell r="G47">
            <v>51.3</v>
          </cell>
          <cell r="H47">
            <v>47.5</v>
          </cell>
          <cell r="I47">
            <v>0.75</v>
          </cell>
          <cell r="J47" t="str">
            <v>Diesel</v>
          </cell>
          <cell r="K47">
            <v>330</v>
          </cell>
          <cell r="L47">
            <v>52</v>
          </cell>
          <cell r="M47">
            <v>0.72</v>
          </cell>
          <cell r="N47">
            <v>3</v>
          </cell>
          <cell r="O47" t="str">
            <v>N/A</v>
          </cell>
          <cell r="P47" t="str">
            <v>N/A</v>
          </cell>
          <cell r="R47" t="str">
            <v>N/A</v>
          </cell>
          <cell r="S47" t="str">
            <v>N/A</v>
          </cell>
          <cell r="T47" t="str">
            <v>N/A</v>
          </cell>
          <cell r="U47" t="str">
            <v>N/A</v>
          </cell>
          <cell r="V47" t="str">
            <v>N/A</v>
          </cell>
          <cell r="W47" t="str">
            <v>N/A</v>
          </cell>
          <cell r="X47" t="str">
            <v>N/A</v>
          </cell>
          <cell r="Y47">
            <v>16</v>
          </cell>
          <cell r="Z47">
            <v>0.75</v>
          </cell>
          <cell r="AA47">
            <v>0.9</v>
          </cell>
          <cell r="AB47">
            <v>0.9</v>
          </cell>
          <cell r="AC47">
            <v>0.95</v>
          </cell>
          <cell r="AD47">
            <v>0</v>
          </cell>
          <cell r="AE47">
            <v>0</v>
          </cell>
          <cell r="AF47">
            <v>0</v>
          </cell>
          <cell r="AG47" t="str">
            <v>Duty Cycle (All) (3)</v>
          </cell>
          <cell r="AH47">
            <v>2</v>
          </cell>
          <cell r="AI47">
            <v>2</v>
          </cell>
          <cell r="AJ47" t="str">
            <v>M</v>
          </cell>
          <cell r="AK47">
            <v>1</v>
          </cell>
        </row>
        <row r="48">
          <cell r="A48">
            <v>44</v>
          </cell>
          <cell r="B48" t="str">
            <v>XM142 (HIMARS with ATACMS)</v>
          </cell>
          <cell r="C48" t="str">
            <v>- Based on MTV M1083A1 Chassis
- Used for TRAC-WSMR 18 March 2005 Data Request</v>
          </cell>
          <cell r="D48" t="str">
            <v>W</v>
          </cell>
          <cell r="E48">
            <v>33000</v>
          </cell>
          <cell r="F48">
            <v>62</v>
          </cell>
          <cell r="G48">
            <v>51.3</v>
          </cell>
          <cell r="H48">
            <v>47.5</v>
          </cell>
          <cell r="I48">
            <v>0.75</v>
          </cell>
          <cell r="J48" t="str">
            <v>Diesel</v>
          </cell>
          <cell r="K48">
            <v>330</v>
          </cell>
          <cell r="L48">
            <v>52</v>
          </cell>
          <cell r="M48">
            <v>0.72</v>
          </cell>
          <cell r="N48">
            <v>3</v>
          </cell>
          <cell r="O48" t="str">
            <v>N/A</v>
          </cell>
          <cell r="P48" t="str">
            <v>N/A</v>
          </cell>
          <cell r="R48" t="str">
            <v>N/A</v>
          </cell>
          <cell r="S48" t="str">
            <v>N/A</v>
          </cell>
          <cell r="T48" t="str">
            <v>N/A</v>
          </cell>
          <cell r="U48" t="str">
            <v>N/A</v>
          </cell>
          <cell r="V48" t="str">
            <v>N/A</v>
          </cell>
          <cell r="W48" t="str">
            <v>N/A</v>
          </cell>
          <cell r="X48" t="str">
            <v>N/A</v>
          </cell>
          <cell r="Y48">
            <v>16</v>
          </cell>
          <cell r="Z48">
            <v>0.75</v>
          </cell>
          <cell r="AA48">
            <v>0.9</v>
          </cell>
          <cell r="AB48">
            <v>0.9</v>
          </cell>
          <cell r="AC48">
            <v>0.95</v>
          </cell>
          <cell r="AD48">
            <v>0</v>
          </cell>
          <cell r="AE48">
            <v>0</v>
          </cell>
          <cell r="AF48">
            <v>0</v>
          </cell>
          <cell r="AG48" t="str">
            <v>Duty Cycle (All) (3)</v>
          </cell>
          <cell r="AH48">
            <v>2</v>
          </cell>
          <cell r="AI48">
            <v>2</v>
          </cell>
          <cell r="AJ48" t="str">
            <v>M</v>
          </cell>
          <cell r="AK48">
            <v>1</v>
          </cell>
        </row>
        <row r="49">
          <cell r="A49">
            <v>45</v>
          </cell>
          <cell r="B49" t="str">
            <v>FCS NLOS-LS</v>
          </cell>
          <cell r="C49" t="str">
            <v>FCS Unmanned System that provides networked, extended-range targeting and precision attack.
- Missile payload on MTV Chassis</v>
          </cell>
          <cell r="D49" t="str">
            <v>W</v>
          </cell>
          <cell r="E49">
            <v>33000</v>
          </cell>
          <cell r="F49">
            <v>62</v>
          </cell>
          <cell r="G49">
            <v>51.3</v>
          </cell>
          <cell r="H49">
            <v>47.5</v>
          </cell>
          <cell r="I49">
            <v>0.75</v>
          </cell>
          <cell r="J49" t="str">
            <v>Diesel</v>
          </cell>
          <cell r="K49">
            <v>330</v>
          </cell>
          <cell r="L49">
            <v>52</v>
          </cell>
          <cell r="M49">
            <v>0.72</v>
          </cell>
          <cell r="N49">
            <v>3</v>
          </cell>
          <cell r="O49" t="str">
            <v>N/A</v>
          </cell>
          <cell r="P49" t="str">
            <v>N/A</v>
          </cell>
          <cell r="R49" t="str">
            <v>N/A</v>
          </cell>
          <cell r="S49" t="str">
            <v>N/A</v>
          </cell>
          <cell r="T49" t="str">
            <v>N/A</v>
          </cell>
          <cell r="U49" t="str">
            <v>N/A</v>
          </cell>
          <cell r="V49" t="str">
            <v>N/A</v>
          </cell>
          <cell r="W49" t="str">
            <v>N/A</v>
          </cell>
          <cell r="X49" t="str">
            <v>N/A</v>
          </cell>
          <cell r="Y49">
            <v>16</v>
          </cell>
          <cell r="Z49">
            <v>0.75</v>
          </cell>
          <cell r="AA49">
            <v>0.9</v>
          </cell>
          <cell r="AB49">
            <v>0.9</v>
          </cell>
          <cell r="AC49">
            <v>0.95</v>
          </cell>
          <cell r="AD49">
            <v>0</v>
          </cell>
          <cell r="AE49">
            <v>0</v>
          </cell>
          <cell r="AF49">
            <v>0</v>
          </cell>
          <cell r="AG49" t="str">
            <v>Duty Cycle (All) (3)</v>
          </cell>
          <cell r="AH49">
            <v>8</v>
          </cell>
          <cell r="AI49">
            <v>2</v>
          </cell>
          <cell r="AJ49" t="str">
            <v>M</v>
          </cell>
          <cell r="AK49">
            <v>1</v>
          </cell>
        </row>
        <row r="55">
          <cell r="AG55" t="str">
            <v>Duty Cycle (All) (3)</v>
          </cell>
        </row>
        <row r="56">
          <cell r="AG56" t="str">
            <v>Duty Cycle (All) (3)</v>
          </cell>
        </row>
        <row r="57">
          <cell r="AG57" t="str">
            <v>Duty Cycle (All) (3)</v>
          </cell>
        </row>
        <row r="58">
          <cell r="AG58" t="str">
            <v>Duty Cycle (All) (3)</v>
          </cell>
        </row>
        <row r="59">
          <cell r="AG59" t="str">
            <v>Duty Cycle (All) (3)</v>
          </cell>
        </row>
        <row r="60">
          <cell r="AG60" t="str">
            <v>Duty Cycle (All) (3)</v>
          </cell>
        </row>
        <row r="61">
          <cell r="AG61" t="str">
            <v>Duty Cycle (All) (3)</v>
          </cell>
        </row>
        <row r="62">
          <cell r="AG62" t="str">
            <v>Duty Cycle (All) (3)</v>
          </cell>
        </row>
        <row r="63">
          <cell r="AG63" t="str">
            <v>Duty Cycle (All) (3)</v>
          </cell>
        </row>
        <row r="64">
          <cell r="AG64" t="str">
            <v>Duty Cycle (All) (3)</v>
          </cell>
        </row>
        <row r="65">
          <cell r="AG65" t="str">
            <v>Duty Cycle (All) (3)</v>
          </cell>
        </row>
        <row r="66">
          <cell r="AG66" t="str">
            <v>Duty Cycle (All) (3)</v>
          </cell>
        </row>
        <row r="67">
          <cell r="AG67" t="str">
            <v>Duty Cycle (All) (3)</v>
          </cell>
        </row>
        <row r="68">
          <cell r="AG68" t="str">
            <v>Duty Cycle (All) (3)</v>
          </cell>
        </row>
        <row r="69">
          <cell r="AG69" t="str">
            <v>Duty Cycle (All) (3)</v>
          </cell>
        </row>
        <row r="70">
          <cell r="AG70" t="str">
            <v>Duty Cycle (All) (3)</v>
          </cell>
        </row>
        <row r="71">
          <cell r="AG71" t="str">
            <v>Duty Cycle (All) (3)</v>
          </cell>
        </row>
        <row r="72">
          <cell r="AG72" t="str">
            <v>Duty Cycle (All) (3)</v>
          </cell>
        </row>
        <row r="73">
          <cell r="AG73" t="str">
            <v>Duty Cycle (All) (3)</v>
          </cell>
        </row>
        <row r="74">
          <cell r="AG74" t="str">
            <v>Duty Cycle (All) (3)</v>
          </cell>
        </row>
        <row r="75">
          <cell r="AG75" t="str">
            <v>Duty Cycle (All) (3)</v>
          </cell>
        </row>
        <row r="76">
          <cell r="AG76" t="str">
            <v>Duty Cycle (All) (3)</v>
          </cell>
        </row>
        <row r="77">
          <cell r="AG77" t="str">
            <v>Duty Cycle (All) (3)</v>
          </cell>
        </row>
        <row r="78">
          <cell r="AG78" t="str">
            <v>Duty Cycle (All) (3)</v>
          </cell>
        </row>
        <row r="79">
          <cell r="AG79" t="str">
            <v>Duty Cycle (All) (3)</v>
          </cell>
        </row>
        <row r="80">
          <cell r="AG80" t="str">
            <v>Duty Cycle (All) (3)</v>
          </cell>
        </row>
        <row r="81">
          <cell r="AG81" t="str">
            <v>Duty Cycle (All) (3)</v>
          </cell>
        </row>
        <row r="82">
          <cell r="AG82" t="str">
            <v>Duty Cycle (All) (3)</v>
          </cell>
        </row>
        <row r="83">
          <cell r="AG83" t="str">
            <v>Duty Cycle (All) (3)</v>
          </cell>
        </row>
        <row r="84">
          <cell r="AG84" t="str">
            <v>Duty Cycle (All) (3)</v>
          </cell>
        </row>
        <row r="85">
          <cell r="AG85" t="str">
            <v>Duty Cycle (All) (3)</v>
          </cell>
        </row>
        <row r="86">
          <cell r="AG86" t="str">
            <v>Duty Cycle (All) (3)</v>
          </cell>
        </row>
        <row r="87">
          <cell r="AG87" t="str">
            <v>Duty Cycle (All) (3)</v>
          </cell>
        </row>
        <row r="88">
          <cell r="AG88" t="str">
            <v>Duty Cycle (All) (3)</v>
          </cell>
        </row>
        <row r="89">
          <cell r="AG89" t="str">
            <v>Duty Cycle (All) (3)</v>
          </cell>
        </row>
        <row r="90">
          <cell r="AG90" t="str">
            <v>Duty Cycle (All) (3)</v>
          </cell>
        </row>
        <row r="91">
          <cell r="AG91" t="str">
            <v>Duty Cycle (All) (3)</v>
          </cell>
        </row>
        <row r="92">
          <cell r="AG92" t="str">
            <v>Duty Cycle (All) (3)</v>
          </cell>
        </row>
        <row r="93">
          <cell r="AG93" t="str">
            <v>Duty Cycle (All) (3)</v>
          </cell>
        </row>
        <row r="94">
          <cell r="AG94" t="str">
            <v>Duty Cycle (All) (3)</v>
          </cell>
        </row>
        <row r="95">
          <cell r="AG95" t="str">
            <v>Duty Cycle (All) (3)</v>
          </cell>
        </row>
        <row r="96">
          <cell r="AG96" t="str">
            <v>Duty Cycle (All) (3)</v>
          </cell>
        </row>
        <row r="97">
          <cell r="A97">
            <v>1</v>
          </cell>
          <cell r="B97" t="str">
            <v>HMMWV ECV Fully Loaded</v>
          </cell>
          <cell r="C97" t="str">
            <v>Expanded Capacity Vehicle (ECV), ~12000 lbsM1114, 190 hp engine, 6.5 L Turbo (TRAC WSMR Data Request 18 March 2005)</v>
          </cell>
          <cell r="D97" t="str">
            <v>W</v>
          </cell>
          <cell r="E97">
            <v>12000</v>
          </cell>
          <cell r="F97">
            <v>40</v>
          </cell>
          <cell r="G97">
            <v>37</v>
          </cell>
          <cell r="H97">
            <v>26.6</v>
          </cell>
          <cell r="I97">
            <v>0.7</v>
          </cell>
          <cell r="J97" t="str">
            <v>Diesel</v>
          </cell>
          <cell r="K97">
            <v>190</v>
          </cell>
          <cell r="L97">
            <v>25</v>
          </cell>
          <cell r="M97">
            <v>0.9</v>
          </cell>
          <cell r="N97">
            <v>3</v>
          </cell>
          <cell r="O97" t="str">
            <v>N/A</v>
          </cell>
          <cell r="P97" t="str">
            <v>N/A</v>
          </cell>
          <cell r="R97" t="str">
            <v>N/A</v>
          </cell>
          <cell r="S97" t="str">
            <v>N/A</v>
          </cell>
          <cell r="T97" t="str">
            <v>N/A</v>
          </cell>
          <cell r="U97" t="str">
            <v>N/A</v>
          </cell>
          <cell r="V97" t="str">
            <v>N/A</v>
          </cell>
          <cell r="W97" t="str">
            <v>N/A</v>
          </cell>
          <cell r="X97" t="str">
            <v>N/A</v>
          </cell>
          <cell r="Y97">
            <v>17</v>
          </cell>
          <cell r="Z97">
            <v>0.82</v>
          </cell>
          <cell r="AA97">
            <v>0.9</v>
          </cell>
          <cell r="AB97">
            <v>0.9</v>
          </cell>
          <cell r="AC97">
            <v>0.95</v>
          </cell>
          <cell r="AD97">
            <v>4</v>
          </cell>
          <cell r="AE97">
            <v>120</v>
          </cell>
          <cell r="AF97">
            <v>24</v>
          </cell>
          <cell r="AG97" t="str">
            <v>Duty Cycle (All) (3)</v>
          </cell>
        </row>
        <row r="98">
          <cell r="A98">
            <v>2</v>
          </cell>
          <cell r="B98" t="str">
            <v>HMMWV A2 Fully Loaded</v>
          </cell>
          <cell r="C98" t="str">
            <v>Based on M998A2, 160 hp engine, 6.2 L engine, ~10,000 lbs (TRAC WSMR Data Request 18 March 2005)</v>
          </cell>
          <cell r="D98" t="str">
            <v>W</v>
          </cell>
          <cell r="E98">
            <v>10300</v>
          </cell>
          <cell r="F98">
            <v>40</v>
          </cell>
          <cell r="G98">
            <v>35.299999999999997</v>
          </cell>
          <cell r="H98">
            <v>23.8</v>
          </cell>
          <cell r="I98">
            <v>0.7</v>
          </cell>
          <cell r="J98" t="str">
            <v>Diesel</v>
          </cell>
          <cell r="K98">
            <v>160</v>
          </cell>
          <cell r="L98">
            <v>25</v>
          </cell>
          <cell r="M98">
            <v>0.9</v>
          </cell>
          <cell r="N98">
            <v>3</v>
          </cell>
          <cell r="O98" t="str">
            <v>N/A</v>
          </cell>
          <cell r="P98" t="str">
            <v>N/A</v>
          </cell>
          <cell r="R98" t="str">
            <v>N/A</v>
          </cell>
          <cell r="S98" t="str">
            <v>N/A</v>
          </cell>
          <cell r="T98" t="str">
            <v>N/A</v>
          </cell>
          <cell r="U98" t="str">
            <v>N/A</v>
          </cell>
          <cell r="V98" t="str">
            <v>N/A</v>
          </cell>
          <cell r="W98" t="str">
            <v>N/A</v>
          </cell>
          <cell r="X98" t="str">
            <v>N/A</v>
          </cell>
          <cell r="Y98">
            <v>17</v>
          </cell>
          <cell r="Z98">
            <v>0.82</v>
          </cell>
          <cell r="AA98">
            <v>0.9</v>
          </cell>
          <cell r="AB98">
            <v>0.9</v>
          </cell>
          <cell r="AC98">
            <v>0.95</v>
          </cell>
          <cell r="AD98">
            <v>4</v>
          </cell>
          <cell r="AE98">
            <v>120</v>
          </cell>
          <cell r="AF98">
            <v>24</v>
          </cell>
          <cell r="AG98" t="str">
            <v>Duty Cycle (All) (3)</v>
          </cell>
        </row>
        <row r="99">
          <cell r="AG99" t="str">
            <v>Duty Cycle (All) (3)</v>
          </cell>
        </row>
        <row r="100">
          <cell r="A100">
            <v>1</v>
          </cell>
          <cell r="B100" t="str">
            <v>HMMWV A0</v>
          </cell>
          <cell r="C100" t="str">
            <v>M998 used for estimates for AMC G3</v>
          </cell>
          <cell r="D100" t="str">
            <v>W</v>
          </cell>
          <cell r="E100">
            <v>7700</v>
          </cell>
          <cell r="F100">
            <v>40</v>
          </cell>
          <cell r="G100">
            <v>35.299999999999997</v>
          </cell>
          <cell r="H100">
            <v>19.600000000000001</v>
          </cell>
          <cell r="I100">
            <v>0.7</v>
          </cell>
          <cell r="J100" t="str">
            <v>Diesel</v>
          </cell>
          <cell r="K100">
            <v>150</v>
          </cell>
          <cell r="L100">
            <v>25</v>
          </cell>
          <cell r="M100">
            <v>0.9</v>
          </cell>
          <cell r="N100">
            <v>3</v>
          </cell>
          <cell r="O100" t="str">
            <v>N/A</v>
          </cell>
          <cell r="P100" t="str">
            <v>N/A</v>
          </cell>
          <cell r="R100" t="str">
            <v>N/A</v>
          </cell>
          <cell r="S100" t="str">
            <v>N/A</v>
          </cell>
          <cell r="T100" t="str">
            <v>N/A</v>
          </cell>
          <cell r="U100" t="str">
            <v>N/A</v>
          </cell>
          <cell r="V100" t="str">
            <v>N/A</v>
          </cell>
          <cell r="W100" t="str">
            <v>N/A</v>
          </cell>
          <cell r="X100" t="str">
            <v>N/A</v>
          </cell>
          <cell r="Y100">
            <v>17</v>
          </cell>
          <cell r="Z100">
            <v>0.82</v>
          </cell>
          <cell r="AA100">
            <v>0.9</v>
          </cell>
          <cell r="AB100">
            <v>0.9</v>
          </cell>
          <cell r="AC100">
            <v>0.95</v>
          </cell>
          <cell r="AD100">
            <v>0</v>
          </cell>
          <cell r="AE100">
            <v>0</v>
          </cell>
          <cell r="AF100">
            <v>0</v>
          </cell>
          <cell r="AG100" t="str">
            <v>Duty Cycle (All) (3)</v>
          </cell>
        </row>
        <row r="101">
          <cell r="A101">
            <v>2</v>
          </cell>
          <cell r="B101" t="str">
            <v>HMMWV A1</v>
          </cell>
          <cell r="C101" t="str">
            <v>M998A1 used for estimates for AMC G3</v>
          </cell>
          <cell r="D101" t="str">
            <v>W</v>
          </cell>
          <cell r="E101">
            <v>7880</v>
          </cell>
          <cell r="F101">
            <v>40</v>
          </cell>
          <cell r="G101">
            <v>35.299999999999997</v>
          </cell>
          <cell r="H101">
            <v>19.7</v>
          </cell>
          <cell r="I101">
            <v>0.7</v>
          </cell>
          <cell r="J101" t="str">
            <v>Diesel</v>
          </cell>
          <cell r="K101">
            <v>150</v>
          </cell>
          <cell r="L101">
            <v>25</v>
          </cell>
          <cell r="M101">
            <v>0.9</v>
          </cell>
          <cell r="N101">
            <v>3</v>
          </cell>
          <cell r="O101" t="str">
            <v>N/A</v>
          </cell>
          <cell r="P101" t="str">
            <v>N/A</v>
          </cell>
          <cell r="R101" t="str">
            <v>N/A</v>
          </cell>
          <cell r="S101" t="str">
            <v>N/A</v>
          </cell>
          <cell r="T101" t="str">
            <v>N/A</v>
          </cell>
          <cell r="U101" t="str">
            <v>N/A</v>
          </cell>
          <cell r="V101" t="str">
            <v>N/A</v>
          </cell>
          <cell r="W101" t="str">
            <v>N/A</v>
          </cell>
          <cell r="X101" t="str">
            <v>N/A</v>
          </cell>
          <cell r="Y101">
            <v>17</v>
          </cell>
          <cell r="Z101">
            <v>0.82</v>
          </cell>
          <cell r="AA101">
            <v>0.9</v>
          </cell>
          <cell r="AB101">
            <v>0.9</v>
          </cell>
          <cell r="AC101">
            <v>0.95</v>
          </cell>
          <cell r="AD101">
            <v>0</v>
          </cell>
          <cell r="AE101">
            <v>0</v>
          </cell>
          <cell r="AF101">
            <v>0</v>
          </cell>
          <cell r="AG101" t="str">
            <v>Duty Cycle (All) (3)</v>
          </cell>
        </row>
        <row r="102">
          <cell r="AG102" t="str">
            <v>Duty Cycle (All) (3)</v>
          </cell>
        </row>
        <row r="103">
          <cell r="AG103" t="str">
            <v>Duty Cycle (All) (3)</v>
          </cell>
        </row>
        <row r="104">
          <cell r="A104">
            <v>5</v>
          </cell>
          <cell r="B104" t="str">
            <v>Stryker SLAT Armor</v>
          </cell>
          <cell r="C104" t="str">
            <v>Stryker ICV with slat armor, Accessories added, used for AMC G3</v>
          </cell>
          <cell r="D104" t="str">
            <v>W</v>
          </cell>
          <cell r="E104">
            <v>45440</v>
          </cell>
          <cell r="F104">
            <v>95</v>
          </cell>
          <cell r="G104">
            <v>58.1</v>
          </cell>
          <cell r="H104">
            <v>40.6</v>
          </cell>
          <cell r="I104">
            <v>1.3</v>
          </cell>
          <cell r="J104" t="str">
            <v>Diesel</v>
          </cell>
          <cell r="K104">
            <v>311</v>
          </cell>
          <cell r="L104">
            <v>53</v>
          </cell>
          <cell r="M104">
            <v>0.9</v>
          </cell>
          <cell r="N104">
            <v>3</v>
          </cell>
          <cell r="O104" t="str">
            <v>N/A</v>
          </cell>
          <cell r="P104" t="str">
            <v>N/A</v>
          </cell>
          <cell r="R104" t="str">
            <v>N/A</v>
          </cell>
          <cell r="S104" t="str">
            <v>N/A</v>
          </cell>
          <cell r="T104" t="str">
            <v>N/A</v>
          </cell>
          <cell r="U104" t="str">
            <v>N/A</v>
          </cell>
          <cell r="V104" t="str">
            <v>N/A</v>
          </cell>
          <cell r="W104" t="str">
            <v>N/A</v>
          </cell>
          <cell r="X104" t="str">
            <v>N/A</v>
          </cell>
          <cell r="Y104">
            <v>19</v>
          </cell>
          <cell r="Z104">
            <v>0.84</v>
          </cell>
          <cell r="AA104">
            <v>0.9</v>
          </cell>
          <cell r="AB104">
            <v>0.9</v>
          </cell>
          <cell r="AC104">
            <v>0.95</v>
          </cell>
          <cell r="AD104">
            <v>0</v>
          </cell>
          <cell r="AE104">
            <v>0</v>
          </cell>
          <cell r="AF104">
            <v>0</v>
          </cell>
          <cell r="AG104" t="str">
            <v>Duty Cycle (All) (3)</v>
          </cell>
        </row>
        <row r="105">
          <cell r="A105">
            <v>6</v>
          </cell>
          <cell r="B105" t="str">
            <v>MTV A0</v>
          </cell>
          <cell r="C105" t="str">
            <v>M1083 GVW used for AMC G3 (~avg weight of all MTV variants)</v>
          </cell>
          <cell r="D105" t="str">
            <v>W</v>
          </cell>
          <cell r="E105">
            <v>33000</v>
          </cell>
          <cell r="F105">
            <v>62</v>
          </cell>
          <cell r="G105">
            <v>51.3</v>
          </cell>
          <cell r="H105">
            <v>47.5</v>
          </cell>
          <cell r="I105">
            <v>0.75</v>
          </cell>
          <cell r="J105" t="str">
            <v>Diesel</v>
          </cell>
          <cell r="K105">
            <v>290</v>
          </cell>
          <cell r="L105">
            <v>52</v>
          </cell>
          <cell r="M105">
            <v>0.72</v>
          </cell>
          <cell r="N105">
            <v>3</v>
          </cell>
          <cell r="O105" t="str">
            <v>N/A</v>
          </cell>
          <cell r="P105" t="str">
            <v>N/A</v>
          </cell>
          <cell r="R105" t="str">
            <v>N/A</v>
          </cell>
          <cell r="S105" t="str">
            <v>N/A</v>
          </cell>
          <cell r="T105" t="str">
            <v>N/A</v>
          </cell>
          <cell r="U105" t="str">
            <v>N/A</v>
          </cell>
          <cell r="V105" t="str">
            <v>N/A</v>
          </cell>
          <cell r="W105" t="str">
            <v>N/A</v>
          </cell>
          <cell r="X105" t="str">
            <v>N/A</v>
          </cell>
          <cell r="Y105">
            <v>16</v>
          </cell>
          <cell r="Z105">
            <v>0.75</v>
          </cell>
          <cell r="AA105">
            <v>0.9</v>
          </cell>
          <cell r="AB105">
            <v>0.9</v>
          </cell>
          <cell r="AC105">
            <v>0.95</v>
          </cell>
          <cell r="AD105">
            <v>0</v>
          </cell>
          <cell r="AE105">
            <v>0</v>
          </cell>
          <cell r="AF105">
            <v>0</v>
          </cell>
          <cell r="AG105" t="str">
            <v>Duty Cycle (All) (3)</v>
          </cell>
        </row>
        <row r="106">
          <cell r="A106">
            <v>7</v>
          </cell>
          <cell r="B106" t="str">
            <v>MTV A1</v>
          </cell>
          <cell r="C106" t="str">
            <v>M1083A1 GVW used for AMC G3 (~avg weight of all MTV variants)</v>
          </cell>
          <cell r="D106" t="str">
            <v>W</v>
          </cell>
          <cell r="E106">
            <v>33000</v>
          </cell>
          <cell r="F106">
            <v>62</v>
          </cell>
          <cell r="G106">
            <v>51.3</v>
          </cell>
          <cell r="H106">
            <v>47.5</v>
          </cell>
          <cell r="I106">
            <v>0.75</v>
          </cell>
          <cell r="J106" t="str">
            <v>Diesel</v>
          </cell>
          <cell r="K106">
            <v>330</v>
          </cell>
          <cell r="L106">
            <v>52</v>
          </cell>
          <cell r="M106">
            <v>0.72</v>
          </cell>
          <cell r="N106">
            <v>3</v>
          </cell>
          <cell r="O106" t="str">
            <v>N/A</v>
          </cell>
          <cell r="P106" t="str">
            <v>N/A</v>
          </cell>
          <cell r="R106" t="str">
            <v>N/A</v>
          </cell>
          <cell r="S106" t="str">
            <v>N/A</v>
          </cell>
          <cell r="T106" t="str">
            <v>N/A</v>
          </cell>
          <cell r="U106" t="str">
            <v>N/A</v>
          </cell>
          <cell r="V106" t="str">
            <v>N/A</v>
          </cell>
          <cell r="W106" t="str">
            <v>N/A</v>
          </cell>
          <cell r="X106" t="str">
            <v>N/A</v>
          </cell>
          <cell r="Y106">
            <v>16</v>
          </cell>
          <cell r="Z106">
            <v>0.75</v>
          </cell>
          <cell r="AA106">
            <v>0.9</v>
          </cell>
          <cell r="AB106">
            <v>0.9</v>
          </cell>
          <cell r="AC106">
            <v>0.95</v>
          </cell>
          <cell r="AD106">
            <v>0</v>
          </cell>
          <cell r="AE106">
            <v>0</v>
          </cell>
          <cell r="AF106">
            <v>0</v>
          </cell>
          <cell r="AG106" t="str">
            <v>Duty Cycle (All) (3)</v>
          </cell>
        </row>
        <row r="107">
          <cell r="A107">
            <v>8</v>
          </cell>
          <cell r="B107" t="str">
            <v>LMTV A0</v>
          </cell>
          <cell r="C107" t="str">
            <v>M1078A1 GVW used for AMC G3</v>
          </cell>
          <cell r="D107" t="str">
            <v>W</v>
          </cell>
          <cell r="E107">
            <v>22500</v>
          </cell>
          <cell r="F107">
            <v>62</v>
          </cell>
          <cell r="G107">
            <v>51.3</v>
          </cell>
          <cell r="H107">
            <v>32.4</v>
          </cell>
          <cell r="I107">
            <v>0.75</v>
          </cell>
          <cell r="J107" t="str">
            <v>Diesel</v>
          </cell>
          <cell r="K107">
            <v>225</v>
          </cell>
          <cell r="L107">
            <v>52</v>
          </cell>
          <cell r="M107">
            <v>0.72</v>
          </cell>
          <cell r="N107">
            <v>3</v>
          </cell>
          <cell r="O107" t="str">
            <v>N/A</v>
          </cell>
          <cell r="P107" t="str">
            <v>N/A</v>
          </cell>
          <cell r="R107" t="str">
            <v>N/A</v>
          </cell>
          <cell r="S107" t="str">
            <v>N/A</v>
          </cell>
          <cell r="T107" t="str">
            <v>N/A</v>
          </cell>
          <cell r="U107" t="str">
            <v>N/A</v>
          </cell>
          <cell r="V107" t="str">
            <v>N/A</v>
          </cell>
          <cell r="W107" t="str">
            <v>N/A</v>
          </cell>
          <cell r="X107" t="str">
            <v>N/A</v>
          </cell>
          <cell r="Y107">
            <v>2</v>
          </cell>
          <cell r="Z107">
            <v>0.75</v>
          </cell>
          <cell r="AA107">
            <v>0.9</v>
          </cell>
          <cell r="AB107">
            <v>0.9</v>
          </cell>
          <cell r="AC107">
            <v>0.95</v>
          </cell>
          <cell r="AD107">
            <v>0</v>
          </cell>
          <cell r="AE107">
            <v>0</v>
          </cell>
          <cell r="AF107">
            <v>0</v>
          </cell>
          <cell r="AG107" t="str">
            <v>Duty Cycle (All) (3)</v>
          </cell>
        </row>
        <row r="108">
          <cell r="A108">
            <v>9</v>
          </cell>
          <cell r="B108" t="str">
            <v>LMTV A1</v>
          </cell>
          <cell r="C108" t="str">
            <v>M1078A1 GVW used for AMC G3</v>
          </cell>
          <cell r="D108" t="str">
            <v>W</v>
          </cell>
          <cell r="E108">
            <v>22500</v>
          </cell>
          <cell r="F108">
            <v>62</v>
          </cell>
          <cell r="G108">
            <v>51.3</v>
          </cell>
          <cell r="H108">
            <v>32.4</v>
          </cell>
          <cell r="I108">
            <v>0.75</v>
          </cell>
          <cell r="J108" t="str">
            <v>Diesel</v>
          </cell>
          <cell r="K108">
            <v>275</v>
          </cell>
          <cell r="L108">
            <v>52</v>
          </cell>
          <cell r="M108">
            <v>0.72</v>
          </cell>
          <cell r="N108">
            <v>3</v>
          </cell>
          <cell r="O108" t="str">
            <v>N/A</v>
          </cell>
          <cell r="P108" t="str">
            <v>N/A</v>
          </cell>
          <cell r="R108" t="str">
            <v>N/A</v>
          </cell>
          <cell r="S108" t="str">
            <v>N/A</v>
          </cell>
          <cell r="T108" t="str">
            <v>N/A</v>
          </cell>
          <cell r="U108" t="str">
            <v>N/A</v>
          </cell>
          <cell r="V108" t="str">
            <v>N/A</v>
          </cell>
          <cell r="W108" t="str">
            <v>N/A</v>
          </cell>
          <cell r="X108" t="str">
            <v>N/A</v>
          </cell>
          <cell r="Y108">
            <v>2</v>
          </cell>
          <cell r="Z108">
            <v>0.75</v>
          </cell>
          <cell r="AA108">
            <v>0.9</v>
          </cell>
          <cell r="AB108">
            <v>0.9</v>
          </cell>
          <cell r="AC108">
            <v>0.95</v>
          </cell>
          <cell r="AD108">
            <v>0</v>
          </cell>
          <cell r="AE108">
            <v>0</v>
          </cell>
          <cell r="AF108">
            <v>0</v>
          </cell>
          <cell r="AG108" t="str">
            <v>Duty Cycle (All) (3)</v>
          </cell>
        </row>
        <row r="109">
          <cell r="A109">
            <v>10</v>
          </cell>
          <cell r="B109" t="str">
            <v>HET withM1A2 (use PLS with trailer Eff curve for surrogate)</v>
          </cell>
          <cell r="C109" t="str">
            <v>HET used for AMC G3 will do average of with and without M1A2</v>
          </cell>
          <cell r="D109" t="str">
            <v>W</v>
          </cell>
          <cell r="E109">
            <v>231000</v>
          </cell>
          <cell r="F109">
            <v>50</v>
          </cell>
          <cell r="G109">
            <v>100</v>
          </cell>
          <cell r="H109">
            <v>74</v>
          </cell>
          <cell r="I109">
            <v>1</v>
          </cell>
          <cell r="J109" t="str">
            <v>Diesel</v>
          </cell>
          <cell r="K109">
            <v>500</v>
          </cell>
          <cell r="L109">
            <v>250</v>
          </cell>
          <cell r="M109">
            <v>1.4</v>
          </cell>
          <cell r="N109">
            <v>3</v>
          </cell>
          <cell r="O109" t="str">
            <v>N/A</v>
          </cell>
          <cell r="P109" t="str">
            <v>N/A</v>
          </cell>
          <cell r="R109" t="str">
            <v>N/A</v>
          </cell>
          <cell r="S109" t="str">
            <v>N/A</v>
          </cell>
          <cell r="T109" t="str">
            <v>N/A</v>
          </cell>
          <cell r="U109" t="str">
            <v>N/A</v>
          </cell>
          <cell r="V109" t="str">
            <v>N/A</v>
          </cell>
          <cell r="W109" t="str">
            <v>N/A</v>
          </cell>
          <cell r="X109" t="str">
            <v>N/A</v>
          </cell>
          <cell r="Y109">
            <v>6</v>
          </cell>
          <cell r="Z109">
            <v>0.74</v>
          </cell>
          <cell r="AA109">
            <v>0.9</v>
          </cell>
          <cell r="AB109">
            <v>0.9</v>
          </cell>
          <cell r="AC109">
            <v>0.95</v>
          </cell>
          <cell r="AD109">
            <v>0</v>
          </cell>
          <cell r="AE109">
            <v>0</v>
          </cell>
          <cell r="AF109">
            <v>0</v>
          </cell>
          <cell r="AG109" t="str">
            <v>Duty Cycle (All) (3)</v>
          </cell>
        </row>
        <row r="110">
          <cell r="A110">
            <v>11</v>
          </cell>
          <cell r="B110" t="str">
            <v>HET without M1A2 (use PLS without trailer Eff curve for surrogate)</v>
          </cell>
          <cell r="C110" t="str">
            <v>HET used for AMC G3 will do average of with and without M1A2</v>
          </cell>
          <cell r="D110" t="str">
            <v>W</v>
          </cell>
          <cell r="E110">
            <v>90000</v>
          </cell>
          <cell r="F110">
            <v>50</v>
          </cell>
          <cell r="G110">
            <v>100</v>
          </cell>
          <cell r="H110">
            <v>37.700000000000003</v>
          </cell>
          <cell r="I110">
            <v>1</v>
          </cell>
          <cell r="J110" t="str">
            <v>Diesel</v>
          </cell>
          <cell r="K110">
            <v>500</v>
          </cell>
          <cell r="L110">
            <v>250</v>
          </cell>
          <cell r="M110">
            <v>1.4</v>
          </cell>
          <cell r="N110">
            <v>3</v>
          </cell>
          <cell r="O110" t="str">
            <v>N/A</v>
          </cell>
          <cell r="P110" t="str">
            <v>N/A</v>
          </cell>
          <cell r="R110" t="str">
            <v>N/A</v>
          </cell>
          <cell r="S110" t="str">
            <v>N/A</v>
          </cell>
          <cell r="T110" t="str">
            <v>N/A</v>
          </cell>
          <cell r="U110" t="str">
            <v>N/A</v>
          </cell>
          <cell r="V110" t="str">
            <v>N/A</v>
          </cell>
          <cell r="W110" t="str">
            <v>N/A</v>
          </cell>
          <cell r="X110" t="str">
            <v>N/A</v>
          </cell>
          <cell r="Y110">
            <v>12</v>
          </cell>
          <cell r="Z110">
            <v>0.74</v>
          </cell>
          <cell r="AA110">
            <v>0.9</v>
          </cell>
          <cell r="AB110">
            <v>0.9</v>
          </cell>
          <cell r="AC110">
            <v>0.95</v>
          </cell>
          <cell r="AD110">
            <v>0</v>
          </cell>
          <cell r="AE110">
            <v>0</v>
          </cell>
          <cell r="AF110">
            <v>0</v>
          </cell>
          <cell r="AG110" t="str">
            <v>Duty Cycle (All) (3)</v>
          </cell>
        </row>
        <row r="111">
          <cell r="A111">
            <v>12</v>
          </cell>
          <cell r="B111" t="str">
            <v>PLS without trailer</v>
          </cell>
          <cell r="C111" t="str">
            <v>PLS used for AMC G3 will do avg with and without trailer</v>
          </cell>
          <cell r="D111" t="str">
            <v>W</v>
          </cell>
          <cell r="E111">
            <v>86000</v>
          </cell>
          <cell r="F111">
            <v>75</v>
          </cell>
          <cell r="G111">
            <v>72</v>
          </cell>
          <cell r="H111">
            <v>34.200000000000003</v>
          </cell>
          <cell r="I111">
            <v>1</v>
          </cell>
          <cell r="J111" t="str">
            <v>Diesel</v>
          </cell>
          <cell r="K111">
            <v>500</v>
          </cell>
          <cell r="L111">
            <v>100</v>
          </cell>
          <cell r="M111">
            <v>1.4</v>
          </cell>
          <cell r="N111">
            <v>3</v>
          </cell>
          <cell r="O111" t="str">
            <v>N/A</v>
          </cell>
          <cell r="P111" t="str">
            <v>N/A</v>
          </cell>
          <cell r="R111" t="str">
            <v>N/A</v>
          </cell>
          <cell r="S111" t="str">
            <v>N/A</v>
          </cell>
          <cell r="T111" t="str">
            <v>N/A</v>
          </cell>
          <cell r="U111" t="str">
            <v>N/A</v>
          </cell>
          <cell r="V111" t="str">
            <v>N/A</v>
          </cell>
          <cell r="W111" t="str">
            <v>N/A</v>
          </cell>
          <cell r="X111" t="str">
            <v>N/A</v>
          </cell>
          <cell r="Y111">
            <v>12</v>
          </cell>
          <cell r="Z111">
            <v>0.74</v>
          </cell>
          <cell r="AA111">
            <v>0.9</v>
          </cell>
          <cell r="AB111">
            <v>0.9</v>
          </cell>
          <cell r="AC111">
            <v>0.95</v>
          </cell>
          <cell r="AD111">
            <v>0</v>
          </cell>
          <cell r="AE111">
            <v>0</v>
          </cell>
          <cell r="AF111">
            <v>0</v>
          </cell>
          <cell r="AG111" t="str">
            <v>Duty Cycle (All) (3)</v>
          </cell>
        </row>
        <row r="112">
          <cell r="A112">
            <v>13</v>
          </cell>
          <cell r="B112" t="str">
            <v>PLS with trailer</v>
          </cell>
          <cell r="C112" t="str">
            <v>PLS used for AMC G3 will do avg with and without trailer</v>
          </cell>
          <cell r="D112" t="str">
            <v>W</v>
          </cell>
          <cell r="E112">
            <v>137500</v>
          </cell>
          <cell r="F112">
            <v>75</v>
          </cell>
          <cell r="G112">
            <v>72</v>
          </cell>
          <cell r="H112">
            <v>37.42</v>
          </cell>
          <cell r="I112">
            <v>1</v>
          </cell>
          <cell r="J112" t="str">
            <v>Diesel</v>
          </cell>
          <cell r="K112">
            <v>500</v>
          </cell>
          <cell r="L112">
            <v>100</v>
          </cell>
          <cell r="M112">
            <v>1.4</v>
          </cell>
          <cell r="N112">
            <v>3</v>
          </cell>
          <cell r="O112" t="str">
            <v>N/A</v>
          </cell>
          <cell r="P112" t="str">
            <v>N/A</v>
          </cell>
          <cell r="R112" t="str">
            <v>N/A</v>
          </cell>
          <cell r="S112" t="str">
            <v>N/A</v>
          </cell>
          <cell r="T112" t="str">
            <v>N/A</v>
          </cell>
          <cell r="U112" t="str">
            <v>N/A</v>
          </cell>
          <cell r="V112" t="str">
            <v>N/A</v>
          </cell>
          <cell r="W112" t="str">
            <v>N/A</v>
          </cell>
          <cell r="X112" t="str">
            <v>N/A</v>
          </cell>
          <cell r="Y112">
            <v>6</v>
          </cell>
          <cell r="Z112">
            <v>0.74</v>
          </cell>
          <cell r="AA112">
            <v>0.9</v>
          </cell>
          <cell r="AB112">
            <v>0.9</v>
          </cell>
          <cell r="AC112">
            <v>0.95</v>
          </cell>
          <cell r="AD112">
            <v>0</v>
          </cell>
          <cell r="AE112">
            <v>0</v>
          </cell>
          <cell r="AF112">
            <v>0</v>
          </cell>
          <cell r="AG112" t="str">
            <v>Duty Cycle (All) (3)</v>
          </cell>
        </row>
        <row r="113">
          <cell r="A113">
            <v>14</v>
          </cell>
          <cell r="B113" t="str">
            <v>ASV</v>
          </cell>
          <cell r="C113" t="str">
            <v>ASV used for AMC G3</v>
          </cell>
          <cell r="D113" t="str">
            <v>W</v>
          </cell>
          <cell r="E113">
            <v>30000</v>
          </cell>
          <cell r="F113">
            <v>71</v>
          </cell>
          <cell r="G113">
            <v>56</v>
          </cell>
          <cell r="H113">
            <v>36.130000000000003</v>
          </cell>
          <cell r="I113">
            <v>1.2</v>
          </cell>
          <cell r="J113" t="str">
            <v>Diesel</v>
          </cell>
          <cell r="K113">
            <v>260</v>
          </cell>
          <cell r="L113">
            <v>48</v>
          </cell>
          <cell r="M113">
            <v>1</v>
          </cell>
          <cell r="N113">
            <v>3</v>
          </cell>
          <cell r="O113" t="str">
            <v>N/A</v>
          </cell>
          <cell r="P113" t="str">
            <v>N/A</v>
          </cell>
          <cell r="R113" t="str">
            <v>N/A</v>
          </cell>
          <cell r="S113" t="str">
            <v>N/A</v>
          </cell>
          <cell r="T113" t="str">
            <v>N/A</v>
          </cell>
          <cell r="U113" t="str">
            <v>N/A</v>
          </cell>
          <cell r="V113" t="str">
            <v>N/A</v>
          </cell>
          <cell r="W113" t="str">
            <v>N/A</v>
          </cell>
          <cell r="X113" t="str">
            <v>N/A</v>
          </cell>
          <cell r="Y113">
            <v>8</v>
          </cell>
          <cell r="Z113">
            <v>0.78</v>
          </cell>
          <cell r="AA113">
            <v>0.9</v>
          </cell>
          <cell r="AB113">
            <v>0.9</v>
          </cell>
          <cell r="AC113">
            <v>0.95</v>
          </cell>
          <cell r="AD113">
            <v>0</v>
          </cell>
          <cell r="AE113">
            <v>0</v>
          </cell>
          <cell r="AF113">
            <v>0</v>
          </cell>
          <cell r="AG113" t="str">
            <v>Duty Cycle (All) (3)</v>
          </cell>
        </row>
        <row r="114">
          <cell r="A114">
            <v>15</v>
          </cell>
          <cell r="B114" t="str">
            <v>HEMTT LHS (31.5 Ton)</v>
          </cell>
          <cell r="C114" t="str">
            <v>HEMTT LHS @31.5 Tons used for AMC G3</v>
          </cell>
          <cell r="D114" t="str">
            <v>W</v>
          </cell>
          <cell r="E114">
            <v>63438</v>
          </cell>
          <cell r="F114">
            <v>40</v>
          </cell>
          <cell r="G114">
            <v>48</v>
          </cell>
          <cell r="H114">
            <v>38</v>
          </cell>
          <cell r="I114">
            <v>1</v>
          </cell>
          <cell r="J114" t="str">
            <v>Diesel</v>
          </cell>
          <cell r="K114">
            <v>445</v>
          </cell>
          <cell r="L114">
            <v>155</v>
          </cell>
          <cell r="M114">
            <v>1.2</v>
          </cell>
          <cell r="N114">
            <v>3</v>
          </cell>
          <cell r="O114" t="str">
            <v>N/A</v>
          </cell>
          <cell r="P114" t="str">
            <v>N/A</v>
          </cell>
          <cell r="R114" t="str">
            <v>N/A</v>
          </cell>
          <cell r="S114" t="str">
            <v>N/A</v>
          </cell>
          <cell r="T114" t="str">
            <v>N/A</v>
          </cell>
          <cell r="U114" t="str">
            <v>N/A</v>
          </cell>
          <cell r="V114" t="str">
            <v>N/A</v>
          </cell>
          <cell r="W114" t="str">
            <v>N/A</v>
          </cell>
          <cell r="X114" t="str">
            <v>N/A</v>
          </cell>
          <cell r="Y114">
            <v>18</v>
          </cell>
          <cell r="Z114">
            <v>0.78</v>
          </cell>
          <cell r="AA114">
            <v>0.9</v>
          </cell>
          <cell r="AB114">
            <v>0.9</v>
          </cell>
          <cell r="AC114">
            <v>0.95</v>
          </cell>
          <cell r="AD114">
            <v>0</v>
          </cell>
          <cell r="AE114">
            <v>0</v>
          </cell>
          <cell r="AF114">
            <v>0</v>
          </cell>
          <cell r="AG114" t="str">
            <v>Duty Cycle (All) (3)</v>
          </cell>
        </row>
        <row r="115">
          <cell r="A115">
            <v>16</v>
          </cell>
          <cell r="B115" t="str">
            <v>HEMTT LHS-PLS (51 Ton)</v>
          </cell>
          <cell r="C115" t="str">
            <v>HEMTT LHS with PLS Trailer @51 Tons used AMC G3 (HEMTT-LHS-PLS and wrecker)</v>
          </cell>
          <cell r="D115" t="str">
            <v>W</v>
          </cell>
          <cell r="E115">
            <v>101936</v>
          </cell>
          <cell r="F115">
            <v>40</v>
          </cell>
          <cell r="G115">
            <v>48</v>
          </cell>
          <cell r="H115">
            <v>32.700000000000003</v>
          </cell>
          <cell r="I115">
            <v>1</v>
          </cell>
          <cell r="J115" t="str">
            <v>Diesel</v>
          </cell>
          <cell r="K115">
            <v>445</v>
          </cell>
          <cell r="L115">
            <v>155</v>
          </cell>
          <cell r="M115">
            <v>1.2</v>
          </cell>
          <cell r="N115">
            <v>3</v>
          </cell>
          <cell r="O115" t="str">
            <v>N/A</v>
          </cell>
          <cell r="P115" t="str">
            <v>N/A</v>
          </cell>
          <cell r="R115" t="str">
            <v>N/A</v>
          </cell>
          <cell r="S115" t="str">
            <v>N/A</v>
          </cell>
          <cell r="T115" t="str">
            <v>N/A</v>
          </cell>
          <cell r="U115" t="str">
            <v>N/A</v>
          </cell>
          <cell r="V115" t="str">
            <v>N/A</v>
          </cell>
          <cell r="W115" t="str">
            <v>N/A</v>
          </cell>
          <cell r="X115" t="str">
            <v>N/A</v>
          </cell>
          <cell r="Y115">
            <v>18</v>
          </cell>
          <cell r="Z115">
            <v>0.78</v>
          </cell>
          <cell r="AA115">
            <v>0.9</v>
          </cell>
          <cell r="AB115">
            <v>0.9</v>
          </cell>
          <cell r="AC115">
            <v>0.95</v>
          </cell>
          <cell r="AD115">
            <v>0</v>
          </cell>
          <cell r="AE115">
            <v>0</v>
          </cell>
          <cell r="AF115">
            <v>0</v>
          </cell>
          <cell r="AG115" t="str">
            <v>Duty Cycle (All) (3)</v>
          </cell>
        </row>
        <row r="116">
          <cell r="A116">
            <v>17</v>
          </cell>
          <cell r="B116" t="str">
            <v>M915</v>
          </cell>
          <cell r="C116" t="str">
            <v>6X4 Tractor pulling M872 trailer, Used for AMC G3, based on A1 series</v>
          </cell>
          <cell r="D116" t="str">
            <v>W</v>
          </cell>
          <cell r="E116">
            <v>105000</v>
          </cell>
          <cell r="F116">
            <v>70</v>
          </cell>
          <cell r="G116">
            <v>78</v>
          </cell>
          <cell r="H116">
            <v>66.3</v>
          </cell>
          <cell r="I116">
            <v>1</v>
          </cell>
          <cell r="J116" t="str">
            <v>Diesel</v>
          </cell>
          <cell r="K116">
            <v>400</v>
          </cell>
          <cell r="L116">
            <v>112</v>
          </cell>
          <cell r="M116">
            <v>1.4</v>
          </cell>
          <cell r="N116">
            <v>3</v>
          </cell>
          <cell r="O116" t="str">
            <v>N/A</v>
          </cell>
          <cell r="P116" t="str">
            <v>N/A</v>
          </cell>
          <cell r="R116" t="str">
            <v>N/A</v>
          </cell>
          <cell r="S116" t="str">
            <v>N/A</v>
          </cell>
          <cell r="T116" t="str">
            <v>N/A</v>
          </cell>
          <cell r="U116" t="str">
            <v>N/A</v>
          </cell>
          <cell r="V116" t="str">
            <v>N/A</v>
          </cell>
          <cell r="W116" t="str">
            <v>N/A</v>
          </cell>
          <cell r="X116" t="str">
            <v>N/A</v>
          </cell>
          <cell r="Y116">
            <v>6</v>
          </cell>
          <cell r="Z116">
            <v>0.75</v>
          </cell>
          <cell r="AA116">
            <v>0.9</v>
          </cell>
          <cell r="AB116">
            <v>0.9</v>
          </cell>
          <cell r="AC116">
            <v>0.95</v>
          </cell>
          <cell r="AD116">
            <v>0</v>
          </cell>
          <cell r="AE116">
            <v>0</v>
          </cell>
          <cell r="AF116">
            <v>0</v>
          </cell>
          <cell r="AG116" t="str">
            <v>Duty Cycle (All) (3)</v>
          </cell>
        </row>
        <row r="117">
          <cell r="A117">
            <v>18</v>
          </cell>
          <cell r="B117" t="str">
            <v>M916</v>
          </cell>
          <cell r="C117" t="str">
            <v>6X6 Tractor pulling M872 trailer, Used for AMC G3, based on A1 series</v>
          </cell>
          <cell r="D117" t="str">
            <v>W</v>
          </cell>
          <cell r="E117">
            <v>126000</v>
          </cell>
          <cell r="F117">
            <v>70</v>
          </cell>
          <cell r="G117">
            <v>78</v>
          </cell>
          <cell r="H117">
            <v>97.3</v>
          </cell>
          <cell r="I117">
            <v>1</v>
          </cell>
          <cell r="J117" t="str">
            <v>Diesel</v>
          </cell>
          <cell r="K117">
            <v>400</v>
          </cell>
          <cell r="L117">
            <v>112</v>
          </cell>
          <cell r="M117">
            <v>1.4</v>
          </cell>
          <cell r="N117">
            <v>3</v>
          </cell>
          <cell r="O117" t="str">
            <v>N/A</v>
          </cell>
          <cell r="P117" t="str">
            <v>N/A</v>
          </cell>
          <cell r="R117" t="str">
            <v>N/A</v>
          </cell>
          <cell r="S117" t="str">
            <v>N/A</v>
          </cell>
          <cell r="T117" t="str">
            <v>N/A</v>
          </cell>
          <cell r="U117" t="str">
            <v>N/A</v>
          </cell>
          <cell r="V117" t="str">
            <v>N/A</v>
          </cell>
          <cell r="W117" t="str">
            <v>N/A</v>
          </cell>
          <cell r="X117" t="str">
            <v>N/A</v>
          </cell>
          <cell r="Y117">
            <v>6</v>
          </cell>
          <cell r="Z117">
            <v>0.75</v>
          </cell>
          <cell r="AA117">
            <v>0.9</v>
          </cell>
          <cell r="AB117">
            <v>0.9</v>
          </cell>
          <cell r="AC117">
            <v>0.95</v>
          </cell>
          <cell r="AD117">
            <v>0</v>
          </cell>
          <cell r="AE117">
            <v>0</v>
          </cell>
          <cell r="AF117">
            <v>0</v>
          </cell>
          <cell r="AG117" t="str">
            <v>Duty Cycle (All) (3)</v>
          </cell>
        </row>
        <row r="118">
          <cell r="A118">
            <v>19</v>
          </cell>
          <cell r="B118" t="str">
            <v>M917</v>
          </cell>
          <cell r="C118" t="str">
            <v>8X6 Dump Truck, Used for AMC G3, based on A1 series</v>
          </cell>
          <cell r="D118" t="str">
            <v>W</v>
          </cell>
          <cell r="E118">
            <v>75000</v>
          </cell>
          <cell r="F118">
            <v>70</v>
          </cell>
          <cell r="G118">
            <v>78</v>
          </cell>
          <cell r="H118">
            <v>76.599999999999994</v>
          </cell>
          <cell r="I118">
            <v>1</v>
          </cell>
          <cell r="J118" t="str">
            <v>Diesel</v>
          </cell>
          <cell r="K118">
            <v>400</v>
          </cell>
          <cell r="L118">
            <v>112</v>
          </cell>
          <cell r="M118">
            <v>1.4</v>
          </cell>
          <cell r="N118">
            <v>3</v>
          </cell>
          <cell r="O118" t="str">
            <v>N/A</v>
          </cell>
          <cell r="P118" t="str">
            <v>N/A</v>
          </cell>
          <cell r="R118" t="str">
            <v>N/A</v>
          </cell>
          <cell r="S118" t="str">
            <v>N/A</v>
          </cell>
          <cell r="T118" t="str">
            <v>N/A</v>
          </cell>
          <cell r="U118" t="str">
            <v>N/A</v>
          </cell>
          <cell r="V118" t="str">
            <v>N/A</v>
          </cell>
          <cell r="W118" t="str">
            <v>N/A</v>
          </cell>
          <cell r="X118" t="str">
            <v>N/A</v>
          </cell>
          <cell r="Y118">
            <v>12</v>
          </cell>
          <cell r="Z118">
            <v>0.75</v>
          </cell>
          <cell r="AA118">
            <v>0.9</v>
          </cell>
          <cell r="AB118">
            <v>0.9</v>
          </cell>
          <cell r="AC118">
            <v>0.95</v>
          </cell>
          <cell r="AD118">
            <v>0</v>
          </cell>
          <cell r="AE118">
            <v>0</v>
          </cell>
          <cell r="AF118">
            <v>0</v>
          </cell>
          <cell r="AG118" t="str">
            <v>Duty Cycle (All) (3)</v>
          </cell>
        </row>
        <row r="119">
          <cell r="A119">
            <v>20</v>
          </cell>
          <cell r="B119" t="str">
            <v>M919</v>
          </cell>
          <cell r="C119" t="str">
            <v>8X6 Concrete Truck, Used for AMC G3, based on A1 series</v>
          </cell>
          <cell r="D119" t="str">
            <v>W</v>
          </cell>
          <cell r="E119">
            <v>75000</v>
          </cell>
          <cell r="F119">
            <v>70</v>
          </cell>
          <cell r="G119">
            <v>78</v>
          </cell>
          <cell r="H119">
            <v>76.599999999999994</v>
          </cell>
          <cell r="I119">
            <v>1</v>
          </cell>
          <cell r="J119" t="str">
            <v>Diesel</v>
          </cell>
          <cell r="K119">
            <v>400</v>
          </cell>
          <cell r="L119">
            <v>112</v>
          </cell>
          <cell r="M119">
            <v>1.4</v>
          </cell>
          <cell r="N119">
            <v>3</v>
          </cell>
          <cell r="O119" t="str">
            <v>N/A</v>
          </cell>
          <cell r="P119" t="str">
            <v>N/A</v>
          </cell>
          <cell r="R119" t="str">
            <v>N/A</v>
          </cell>
          <cell r="S119" t="str">
            <v>N/A</v>
          </cell>
          <cell r="T119" t="str">
            <v>N/A</v>
          </cell>
          <cell r="U119" t="str">
            <v>N/A</v>
          </cell>
          <cell r="V119" t="str">
            <v>N/A</v>
          </cell>
          <cell r="W119" t="str">
            <v>N/A</v>
          </cell>
          <cell r="X119" t="str">
            <v>N/A</v>
          </cell>
          <cell r="Y119">
            <v>12</v>
          </cell>
          <cell r="Z119">
            <v>0.75</v>
          </cell>
          <cell r="AA119">
            <v>0.9</v>
          </cell>
          <cell r="AB119">
            <v>0.9</v>
          </cell>
          <cell r="AC119">
            <v>0.95</v>
          </cell>
          <cell r="AD119">
            <v>0</v>
          </cell>
          <cell r="AE119">
            <v>0</v>
          </cell>
          <cell r="AF119">
            <v>0</v>
          </cell>
          <cell r="AG119" t="str">
            <v>Duty Cycle (All) (3)</v>
          </cell>
        </row>
        <row r="120">
          <cell r="A120">
            <v>21</v>
          </cell>
          <cell r="B120" t="str">
            <v>M920</v>
          </cell>
          <cell r="C120" t="str">
            <v>8X6 Tractor pulling M872 trailer, Used for AMC G3, based on A1 series</v>
          </cell>
          <cell r="D120" t="str">
            <v>W</v>
          </cell>
          <cell r="E120">
            <v>135000</v>
          </cell>
          <cell r="F120">
            <v>70</v>
          </cell>
          <cell r="G120">
            <v>78</v>
          </cell>
          <cell r="H120">
            <v>78.5</v>
          </cell>
          <cell r="I120">
            <v>1</v>
          </cell>
          <cell r="J120" t="str">
            <v>Diesel</v>
          </cell>
          <cell r="K120">
            <v>400</v>
          </cell>
          <cell r="L120">
            <v>112</v>
          </cell>
          <cell r="M120">
            <v>1.4</v>
          </cell>
          <cell r="N120">
            <v>3</v>
          </cell>
          <cell r="O120" t="str">
            <v>N/A</v>
          </cell>
          <cell r="P120" t="str">
            <v>N/A</v>
          </cell>
          <cell r="R120" t="str">
            <v>N/A</v>
          </cell>
          <cell r="S120" t="str">
            <v>N/A</v>
          </cell>
          <cell r="T120" t="str">
            <v>N/A</v>
          </cell>
          <cell r="U120" t="str">
            <v>N/A</v>
          </cell>
          <cell r="V120" t="str">
            <v>N/A</v>
          </cell>
          <cell r="W120" t="str">
            <v>N/A</v>
          </cell>
          <cell r="X120" t="str">
            <v>N/A</v>
          </cell>
          <cell r="Y120">
            <v>6</v>
          </cell>
          <cell r="Z120">
            <v>0.75</v>
          </cell>
          <cell r="AA120">
            <v>0.9</v>
          </cell>
          <cell r="AB120">
            <v>0.9</v>
          </cell>
          <cell r="AC120">
            <v>0.95</v>
          </cell>
          <cell r="AD120">
            <v>0</v>
          </cell>
          <cell r="AE120">
            <v>0</v>
          </cell>
          <cell r="AF120">
            <v>0</v>
          </cell>
          <cell r="AG120" t="str">
            <v>Duty Cycle (All) (3)</v>
          </cell>
        </row>
        <row r="121">
          <cell r="A121">
            <v>22</v>
          </cell>
          <cell r="B121" t="str">
            <v>M939 Series A0 (16.5 Ton)</v>
          </cell>
          <cell r="C121" t="str">
            <v>M923 (surrogate MTV efficiency relationship) used for AMC G3</v>
          </cell>
          <cell r="D121" t="str">
            <v>W</v>
          </cell>
          <cell r="E121">
            <v>33000</v>
          </cell>
          <cell r="F121">
            <v>40</v>
          </cell>
          <cell r="G121">
            <v>72</v>
          </cell>
          <cell r="H121">
            <v>45.6</v>
          </cell>
          <cell r="I121">
            <v>0.75</v>
          </cell>
          <cell r="J121" t="str">
            <v>Diesel</v>
          </cell>
          <cell r="K121">
            <v>250</v>
          </cell>
          <cell r="L121">
            <v>81</v>
          </cell>
          <cell r="M121">
            <v>0.7</v>
          </cell>
          <cell r="N121">
            <v>3</v>
          </cell>
          <cell r="O121" t="str">
            <v>N/A</v>
          </cell>
          <cell r="P121" t="str">
            <v>N/A</v>
          </cell>
          <cell r="R121" t="str">
            <v>N/A</v>
          </cell>
          <cell r="S121" t="str">
            <v>N/A</v>
          </cell>
          <cell r="T121" t="str">
            <v>N/A</v>
          </cell>
          <cell r="U121" t="str">
            <v>N/A</v>
          </cell>
          <cell r="V121" t="str">
            <v>N/A</v>
          </cell>
          <cell r="W121" t="str">
            <v>N/A</v>
          </cell>
          <cell r="X121" t="str">
            <v>N/A</v>
          </cell>
          <cell r="Y121">
            <v>16</v>
          </cell>
          <cell r="Z121">
            <v>0.68</v>
          </cell>
          <cell r="AA121">
            <v>0.9</v>
          </cell>
          <cell r="AB121">
            <v>0.9</v>
          </cell>
          <cell r="AC121">
            <v>0.95</v>
          </cell>
          <cell r="AD121">
            <v>0</v>
          </cell>
          <cell r="AE121">
            <v>0</v>
          </cell>
          <cell r="AF121">
            <v>0</v>
          </cell>
          <cell r="AG121" t="str">
            <v>Duty Cycle (All) (3)</v>
          </cell>
        </row>
        <row r="122">
          <cell r="A122">
            <v>23</v>
          </cell>
          <cell r="B122" t="str">
            <v>M939 Series A0 (22 Ton)</v>
          </cell>
          <cell r="C122" t="str">
            <v>M931 (surrogate MTV efficiency relationship) used for AMC G3</v>
          </cell>
          <cell r="D122" t="str">
            <v>W</v>
          </cell>
          <cell r="E122">
            <v>44000</v>
          </cell>
          <cell r="F122">
            <v>40</v>
          </cell>
          <cell r="G122">
            <v>72</v>
          </cell>
          <cell r="H122">
            <v>39</v>
          </cell>
          <cell r="I122">
            <v>0.75</v>
          </cell>
          <cell r="J122" t="str">
            <v>Diesel</v>
          </cell>
          <cell r="K122">
            <v>250</v>
          </cell>
          <cell r="L122">
            <v>81</v>
          </cell>
          <cell r="M122">
            <v>0.7</v>
          </cell>
          <cell r="N122">
            <v>3</v>
          </cell>
          <cell r="O122" t="str">
            <v>N/A</v>
          </cell>
          <cell r="P122" t="str">
            <v>N/A</v>
          </cell>
          <cell r="R122" t="str">
            <v>N/A</v>
          </cell>
          <cell r="S122" t="str">
            <v>N/A</v>
          </cell>
          <cell r="T122" t="str">
            <v>N/A</v>
          </cell>
          <cell r="U122" t="str">
            <v>N/A</v>
          </cell>
          <cell r="V122" t="str">
            <v>N/A</v>
          </cell>
          <cell r="W122" t="str">
            <v>N/A</v>
          </cell>
          <cell r="X122" t="str">
            <v>N/A</v>
          </cell>
          <cell r="Y122">
            <v>16</v>
          </cell>
          <cell r="Z122">
            <v>0.68</v>
          </cell>
          <cell r="AA122">
            <v>0.9</v>
          </cell>
          <cell r="AB122">
            <v>0.9</v>
          </cell>
          <cell r="AC122">
            <v>0.95</v>
          </cell>
          <cell r="AD122">
            <v>0</v>
          </cell>
          <cell r="AE122">
            <v>0</v>
          </cell>
          <cell r="AF122">
            <v>0</v>
          </cell>
          <cell r="AG122" t="str">
            <v>Duty Cycle (All) (3)</v>
          </cell>
        </row>
        <row r="123">
          <cell r="A123">
            <v>24</v>
          </cell>
          <cell r="B123" t="str">
            <v>M939 Series A0 (28.5 Ton)</v>
          </cell>
          <cell r="C123" t="str">
            <v>M931 with M1061 Trailer (surrogate MTV efficiency relationship) used for AMC G3</v>
          </cell>
          <cell r="D123" t="str">
            <v>W</v>
          </cell>
          <cell r="E123">
            <v>57000</v>
          </cell>
          <cell r="F123">
            <v>40</v>
          </cell>
          <cell r="G123">
            <v>72</v>
          </cell>
          <cell r="H123">
            <v>39.9</v>
          </cell>
          <cell r="I123">
            <v>0.75</v>
          </cell>
          <cell r="J123" t="str">
            <v>Diesel</v>
          </cell>
          <cell r="K123">
            <v>250</v>
          </cell>
          <cell r="L123">
            <v>81</v>
          </cell>
          <cell r="M123">
            <v>0.7</v>
          </cell>
          <cell r="N123">
            <v>3</v>
          </cell>
          <cell r="O123" t="str">
            <v>N/A</v>
          </cell>
          <cell r="P123" t="str">
            <v>N/A</v>
          </cell>
          <cell r="R123" t="str">
            <v>N/A</v>
          </cell>
          <cell r="S123" t="str">
            <v>N/A</v>
          </cell>
          <cell r="T123" t="str">
            <v>N/A</v>
          </cell>
          <cell r="U123" t="str">
            <v>N/A</v>
          </cell>
          <cell r="V123" t="str">
            <v>N/A</v>
          </cell>
          <cell r="W123" t="str">
            <v>N/A</v>
          </cell>
          <cell r="X123" t="str">
            <v>N/A</v>
          </cell>
          <cell r="Y123">
            <v>16</v>
          </cell>
          <cell r="Z123">
            <v>0.68</v>
          </cell>
          <cell r="AA123">
            <v>0.9</v>
          </cell>
          <cell r="AB123">
            <v>0.9</v>
          </cell>
          <cell r="AC123">
            <v>0.95</v>
          </cell>
          <cell r="AD123">
            <v>0</v>
          </cell>
          <cell r="AE123">
            <v>0</v>
          </cell>
          <cell r="AF123">
            <v>0</v>
          </cell>
          <cell r="AG123" t="str">
            <v>Duty Cycle (All) (3)</v>
          </cell>
        </row>
        <row r="124">
          <cell r="A124">
            <v>25</v>
          </cell>
          <cell r="B124" t="str">
            <v>M939 Series A1 (16.5 Ton)</v>
          </cell>
          <cell r="C124" t="str">
            <v>M923 (surrogate MTV efficiency relationship) used for AMC G3</v>
          </cell>
          <cell r="D124" t="str">
            <v>W</v>
          </cell>
          <cell r="E124">
            <v>33000</v>
          </cell>
          <cell r="F124">
            <v>40</v>
          </cell>
          <cell r="G124">
            <v>72</v>
          </cell>
          <cell r="H124">
            <v>45.6</v>
          </cell>
          <cell r="I124">
            <v>0.75</v>
          </cell>
          <cell r="J124" t="str">
            <v>Diesel</v>
          </cell>
          <cell r="K124">
            <v>250</v>
          </cell>
          <cell r="L124">
            <v>81</v>
          </cell>
          <cell r="M124">
            <v>0.7</v>
          </cell>
          <cell r="N124">
            <v>3</v>
          </cell>
          <cell r="O124" t="str">
            <v>N/A</v>
          </cell>
          <cell r="P124" t="str">
            <v>N/A</v>
          </cell>
          <cell r="R124" t="str">
            <v>N/A</v>
          </cell>
          <cell r="S124" t="str">
            <v>N/A</v>
          </cell>
          <cell r="T124" t="str">
            <v>N/A</v>
          </cell>
          <cell r="U124" t="str">
            <v>N/A</v>
          </cell>
          <cell r="V124" t="str">
            <v>N/A</v>
          </cell>
          <cell r="W124" t="str">
            <v>N/A</v>
          </cell>
          <cell r="X124" t="str">
            <v>N/A</v>
          </cell>
          <cell r="Y124">
            <v>16</v>
          </cell>
          <cell r="Z124">
            <v>0.7</v>
          </cell>
          <cell r="AA124">
            <v>0.9</v>
          </cell>
          <cell r="AB124">
            <v>0.9</v>
          </cell>
          <cell r="AC124">
            <v>0.95</v>
          </cell>
          <cell r="AD124">
            <v>0</v>
          </cell>
          <cell r="AE124">
            <v>0</v>
          </cell>
          <cell r="AF124">
            <v>0</v>
          </cell>
          <cell r="AG124" t="str">
            <v>Duty Cycle (All) (3)</v>
          </cell>
        </row>
        <row r="125">
          <cell r="A125">
            <v>26</v>
          </cell>
          <cell r="B125" t="str">
            <v>M939 Series A1 (22 Ton)</v>
          </cell>
          <cell r="C125" t="str">
            <v>M931 (surrogate MTV efficiency relationship) used for AMC G3</v>
          </cell>
          <cell r="D125" t="str">
            <v>W</v>
          </cell>
          <cell r="E125">
            <v>44000</v>
          </cell>
          <cell r="F125">
            <v>40</v>
          </cell>
          <cell r="G125">
            <v>72</v>
          </cell>
          <cell r="H125">
            <v>39.9</v>
          </cell>
          <cell r="I125">
            <v>0.75</v>
          </cell>
          <cell r="J125" t="str">
            <v>Diesel</v>
          </cell>
          <cell r="K125">
            <v>250</v>
          </cell>
          <cell r="L125">
            <v>81</v>
          </cell>
          <cell r="M125">
            <v>0.7</v>
          </cell>
          <cell r="N125">
            <v>3</v>
          </cell>
          <cell r="O125" t="str">
            <v>N/A</v>
          </cell>
          <cell r="P125" t="str">
            <v>N/A</v>
          </cell>
          <cell r="R125" t="str">
            <v>N/A</v>
          </cell>
          <cell r="S125" t="str">
            <v>N/A</v>
          </cell>
          <cell r="T125" t="str">
            <v>N/A</v>
          </cell>
          <cell r="U125" t="str">
            <v>N/A</v>
          </cell>
          <cell r="V125" t="str">
            <v>N/A</v>
          </cell>
          <cell r="W125" t="str">
            <v>N/A</v>
          </cell>
          <cell r="X125" t="str">
            <v>N/A</v>
          </cell>
          <cell r="Y125">
            <v>16</v>
          </cell>
          <cell r="Z125">
            <v>0.7</v>
          </cell>
          <cell r="AA125">
            <v>0.9</v>
          </cell>
          <cell r="AB125">
            <v>0.9</v>
          </cell>
          <cell r="AC125">
            <v>0.95</v>
          </cell>
          <cell r="AD125">
            <v>0</v>
          </cell>
          <cell r="AE125">
            <v>0</v>
          </cell>
          <cell r="AF125">
            <v>0</v>
          </cell>
          <cell r="AG125" t="str">
            <v>Duty Cycle (All) (3)</v>
          </cell>
        </row>
        <row r="126">
          <cell r="A126">
            <v>27</v>
          </cell>
          <cell r="B126" t="str">
            <v>M939 Series A1 (28.5 Ton)</v>
          </cell>
          <cell r="C126" t="str">
            <v>M931 with M1061 Trailer (surrogate MTV efficiency relationship) used for AMC G3</v>
          </cell>
          <cell r="D126" t="str">
            <v>W</v>
          </cell>
          <cell r="E126">
            <v>57000</v>
          </cell>
          <cell r="F126">
            <v>40</v>
          </cell>
          <cell r="G126">
            <v>72</v>
          </cell>
          <cell r="H126">
            <v>39</v>
          </cell>
          <cell r="I126">
            <v>0.75</v>
          </cell>
          <cell r="J126" t="str">
            <v>Diesel</v>
          </cell>
          <cell r="K126">
            <v>250</v>
          </cell>
          <cell r="L126">
            <v>81</v>
          </cell>
          <cell r="M126">
            <v>0.7</v>
          </cell>
          <cell r="N126">
            <v>3</v>
          </cell>
          <cell r="O126" t="str">
            <v>N/A</v>
          </cell>
          <cell r="P126" t="str">
            <v>N/A</v>
          </cell>
          <cell r="R126" t="str">
            <v>N/A</v>
          </cell>
          <cell r="S126" t="str">
            <v>N/A</v>
          </cell>
          <cell r="T126" t="str">
            <v>N/A</v>
          </cell>
          <cell r="U126" t="str">
            <v>N/A</v>
          </cell>
          <cell r="V126" t="str">
            <v>N/A</v>
          </cell>
          <cell r="W126" t="str">
            <v>N/A</v>
          </cell>
          <cell r="X126" t="str">
            <v>N/A</v>
          </cell>
          <cell r="Y126">
            <v>16</v>
          </cell>
          <cell r="Z126">
            <v>0.7</v>
          </cell>
          <cell r="AA126">
            <v>0.9</v>
          </cell>
          <cell r="AB126">
            <v>0.9</v>
          </cell>
          <cell r="AC126">
            <v>0.95</v>
          </cell>
          <cell r="AD126">
            <v>0</v>
          </cell>
          <cell r="AE126">
            <v>0</v>
          </cell>
          <cell r="AF126">
            <v>0</v>
          </cell>
          <cell r="AG126" t="str">
            <v>Duty Cycle (All) (3)</v>
          </cell>
        </row>
        <row r="127">
          <cell r="A127">
            <v>28</v>
          </cell>
          <cell r="B127" t="str">
            <v>M939 Series A2 (16.5 Ton)</v>
          </cell>
          <cell r="C127" t="str">
            <v>M923 (surrogate MTV efficiency relationship) used for AMC G3</v>
          </cell>
          <cell r="D127" t="str">
            <v>W</v>
          </cell>
          <cell r="E127">
            <v>33000</v>
          </cell>
          <cell r="F127">
            <v>40</v>
          </cell>
          <cell r="G127">
            <v>72</v>
          </cell>
          <cell r="H127">
            <v>45.6</v>
          </cell>
          <cell r="I127">
            <v>0.75</v>
          </cell>
          <cell r="J127" t="str">
            <v>Diesel</v>
          </cell>
          <cell r="K127">
            <v>240</v>
          </cell>
          <cell r="L127">
            <v>81</v>
          </cell>
          <cell r="M127">
            <v>0.7</v>
          </cell>
          <cell r="N127">
            <v>3</v>
          </cell>
          <cell r="O127" t="str">
            <v>N/A</v>
          </cell>
          <cell r="P127" t="str">
            <v>N/A</v>
          </cell>
          <cell r="R127" t="str">
            <v>N/A</v>
          </cell>
          <cell r="S127" t="str">
            <v>N/A</v>
          </cell>
          <cell r="T127" t="str">
            <v>N/A</v>
          </cell>
          <cell r="U127" t="str">
            <v>N/A</v>
          </cell>
          <cell r="V127" t="str">
            <v>N/A</v>
          </cell>
          <cell r="W127" t="str">
            <v>N/A</v>
          </cell>
          <cell r="X127" t="str">
            <v>N/A</v>
          </cell>
          <cell r="Y127">
            <v>16</v>
          </cell>
          <cell r="Z127">
            <v>0.72</v>
          </cell>
          <cell r="AA127">
            <v>0.9</v>
          </cell>
          <cell r="AB127">
            <v>0.9</v>
          </cell>
          <cell r="AC127">
            <v>0.95</v>
          </cell>
          <cell r="AD127">
            <v>0</v>
          </cell>
          <cell r="AE127">
            <v>0</v>
          </cell>
          <cell r="AF127">
            <v>0</v>
          </cell>
          <cell r="AG127" t="str">
            <v>Duty Cycle (All) (3)</v>
          </cell>
        </row>
        <row r="128">
          <cell r="A128">
            <v>29</v>
          </cell>
          <cell r="B128" t="str">
            <v>M939 Series A2 (22 Ton)</v>
          </cell>
          <cell r="C128" t="str">
            <v>M931 (surrogate MTV efficiency relationship) used for AMC G3</v>
          </cell>
          <cell r="D128" t="str">
            <v>W</v>
          </cell>
          <cell r="E128">
            <v>44000</v>
          </cell>
          <cell r="F128">
            <v>40</v>
          </cell>
          <cell r="G128">
            <v>72</v>
          </cell>
          <cell r="H128">
            <v>39.9</v>
          </cell>
          <cell r="I128">
            <v>0.75</v>
          </cell>
          <cell r="J128" t="str">
            <v>Diesel</v>
          </cell>
          <cell r="K128">
            <v>240</v>
          </cell>
          <cell r="L128">
            <v>81</v>
          </cell>
          <cell r="M128">
            <v>0.7</v>
          </cell>
          <cell r="N128">
            <v>3</v>
          </cell>
          <cell r="O128" t="str">
            <v>N/A</v>
          </cell>
          <cell r="P128" t="str">
            <v>N/A</v>
          </cell>
          <cell r="R128" t="str">
            <v>N/A</v>
          </cell>
          <cell r="S128" t="str">
            <v>N/A</v>
          </cell>
          <cell r="T128" t="str">
            <v>N/A</v>
          </cell>
          <cell r="U128" t="str">
            <v>N/A</v>
          </cell>
          <cell r="V128" t="str">
            <v>N/A</v>
          </cell>
          <cell r="W128" t="str">
            <v>N/A</v>
          </cell>
          <cell r="X128" t="str">
            <v>N/A</v>
          </cell>
          <cell r="Y128">
            <v>16</v>
          </cell>
          <cell r="Z128">
            <v>0.72</v>
          </cell>
          <cell r="AA128">
            <v>0.9</v>
          </cell>
          <cell r="AB128">
            <v>0.9</v>
          </cell>
          <cell r="AC128">
            <v>0.95</v>
          </cell>
          <cell r="AD128">
            <v>0</v>
          </cell>
          <cell r="AE128">
            <v>0</v>
          </cell>
          <cell r="AF128">
            <v>0</v>
          </cell>
          <cell r="AG128" t="str">
            <v>Duty Cycle (All) (3)</v>
          </cell>
        </row>
        <row r="129">
          <cell r="A129">
            <v>30</v>
          </cell>
          <cell r="B129" t="str">
            <v>M939 Series A2 (28.5 Ton)</v>
          </cell>
          <cell r="C129" t="str">
            <v>M931 with M1061 Trailer (surrogate MTV efficiency relationship) used for AMC G3</v>
          </cell>
          <cell r="D129" t="str">
            <v>W</v>
          </cell>
          <cell r="E129">
            <v>57000</v>
          </cell>
          <cell r="F129">
            <v>40</v>
          </cell>
          <cell r="G129">
            <v>72</v>
          </cell>
          <cell r="H129">
            <v>39</v>
          </cell>
          <cell r="I129">
            <v>0.75</v>
          </cell>
          <cell r="J129" t="str">
            <v>Diesel</v>
          </cell>
          <cell r="K129">
            <v>240</v>
          </cell>
          <cell r="L129">
            <v>81</v>
          </cell>
          <cell r="M129">
            <v>0.7</v>
          </cell>
          <cell r="N129">
            <v>3</v>
          </cell>
          <cell r="O129" t="str">
            <v>N/A</v>
          </cell>
          <cell r="P129" t="str">
            <v>N/A</v>
          </cell>
          <cell r="R129" t="str">
            <v>N/A</v>
          </cell>
          <cell r="S129" t="str">
            <v>N/A</v>
          </cell>
          <cell r="T129" t="str">
            <v>N/A</v>
          </cell>
          <cell r="U129" t="str">
            <v>N/A</v>
          </cell>
          <cell r="V129" t="str">
            <v>N/A</v>
          </cell>
          <cell r="W129" t="str">
            <v>N/A</v>
          </cell>
          <cell r="X129" t="str">
            <v>N/A</v>
          </cell>
          <cell r="Y129">
            <v>16</v>
          </cell>
          <cell r="Z129">
            <v>0.72</v>
          </cell>
          <cell r="AA129">
            <v>0.9</v>
          </cell>
          <cell r="AB129">
            <v>0.9</v>
          </cell>
          <cell r="AC129">
            <v>0.95</v>
          </cell>
          <cell r="AD129">
            <v>0</v>
          </cell>
          <cell r="AE129">
            <v>0</v>
          </cell>
          <cell r="AF129">
            <v>0</v>
          </cell>
          <cell r="AG129" t="str">
            <v>Duty Cycle (All) (3)</v>
          </cell>
        </row>
        <row r="130">
          <cell r="A130">
            <v>31</v>
          </cell>
          <cell r="B130" t="str">
            <v>M35 Series</v>
          </cell>
          <cell r="C130" t="str">
            <v>M35A2 (surrogate using LMTV effeciency curve and M35A2 ESP Charcteristics) used for AMC G3</v>
          </cell>
          <cell r="D130" t="str">
            <v>W</v>
          </cell>
          <cell r="E130">
            <v>22500</v>
          </cell>
          <cell r="F130">
            <v>35</v>
          </cell>
          <cell r="G130">
            <v>72</v>
          </cell>
          <cell r="H130">
            <v>29.4</v>
          </cell>
          <cell r="I130">
            <v>0.75</v>
          </cell>
          <cell r="J130" t="str">
            <v>Diesel</v>
          </cell>
          <cell r="K130">
            <v>170</v>
          </cell>
          <cell r="L130">
            <v>50</v>
          </cell>
          <cell r="M130">
            <v>0.7</v>
          </cell>
          <cell r="N130">
            <v>3</v>
          </cell>
          <cell r="O130" t="str">
            <v>N/A</v>
          </cell>
          <cell r="P130" t="str">
            <v>N/A</v>
          </cell>
          <cell r="R130" t="str">
            <v>N/A</v>
          </cell>
          <cell r="S130" t="str">
            <v>N/A</v>
          </cell>
          <cell r="T130" t="str">
            <v>N/A</v>
          </cell>
          <cell r="U130" t="str">
            <v>N/A</v>
          </cell>
          <cell r="V130" t="str">
            <v>N/A</v>
          </cell>
          <cell r="W130" t="str">
            <v>N/A</v>
          </cell>
          <cell r="X130" t="str">
            <v>N/A</v>
          </cell>
          <cell r="Y130">
            <v>2</v>
          </cell>
          <cell r="Z130">
            <v>0.7</v>
          </cell>
          <cell r="AA130">
            <v>0.9</v>
          </cell>
          <cell r="AB130">
            <v>0.9</v>
          </cell>
          <cell r="AC130">
            <v>0.95</v>
          </cell>
          <cell r="AD130">
            <v>0</v>
          </cell>
          <cell r="AE130">
            <v>0</v>
          </cell>
          <cell r="AF130">
            <v>0</v>
          </cell>
          <cell r="AG130" t="str">
            <v>Duty Cycle (All) (3)</v>
          </cell>
        </row>
        <row r="131">
          <cell r="A131">
            <v>32</v>
          </cell>
          <cell r="B131" t="str">
            <v>CUCV</v>
          </cell>
          <cell r="C131" t="str">
            <v>M1009 (surrogate HMMWV A2 efficiency curve)</v>
          </cell>
          <cell r="D131" t="str">
            <v>W</v>
          </cell>
          <cell r="E131">
            <v>8000</v>
          </cell>
          <cell r="F131">
            <v>40</v>
          </cell>
          <cell r="G131">
            <v>50</v>
          </cell>
          <cell r="H131">
            <v>22</v>
          </cell>
          <cell r="I131">
            <v>0.7</v>
          </cell>
          <cell r="J131" t="str">
            <v>Diesel</v>
          </cell>
          <cell r="K131">
            <v>135</v>
          </cell>
          <cell r="L131">
            <v>20</v>
          </cell>
          <cell r="M131">
            <v>0.9</v>
          </cell>
          <cell r="N131">
            <v>4</v>
          </cell>
          <cell r="O131" t="str">
            <v>N/A</v>
          </cell>
          <cell r="P131" t="str">
            <v>N/A</v>
          </cell>
          <cell r="R131" t="str">
            <v>N/A</v>
          </cell>
          <cell r="S131" t="str">
            <v>N/A</v>
          </cell>
          <cell r="T131" t="str">
            <v>N/A</v>
          </cell>
          <cell r="U131" t="str">
            <v>N/A</v>
          </cell>
          <cell r="V131" t="str">
            <v>N/A</v>
          </cell>
          <cell r="W131" t="str">
            <v>N/A</v>
          </cell>
          <cell r="X131" t="str">
            <v>N/A</v>
          </cell>
          <cell r="Y131">
            <v>17</v>
          </cell>
          <cell r="Z131">
            <v>0.74</v>
          </cell>
          <cell r="AA131">
            <v>0.9</v>
          </cell>
          <cell r="AB131">
            <v>0.9</v>
          </cell>
          <cell r="AC131">
            <v>0.95</v>
          </cell>
          <cell r="AD131">
            <v>0</v>
          </cell>
          <cell r="AE131">
            <v>0</v>
          </cell>
          <cell r="AF131">
            <v>0</v>
          </cell>
          <cell r="AG131" t="str">
            <v>Duty Cycle (All) (3)</v>
          </cell>
        </row>
        <row r="132">
          <cell r="A132">
            <v>33</v>
          </cell>
          <cell r="B132" t="str">
            <v>M1</v>
          </cell>
          <cell r="C132" t="str">
            <v>Used for AMC G3</v>
          </cell>
          <cell r="D132" t="str">
            <v>T</v>
          </cell>
          <cell r="E132">
            <v>120000</v>
          </cell>
          <cell r="F132" t="str">
            <v>N/A</v>
          </cell>
          <cell r="G132">
            <v>76</v>
          </cell>
          <cell r="H132">
            <v>24.3</v>
          </cell>
          <cell r="I132">
            <v>0.8</v>
          </cell>
          <cell r="J132" t="str">
            <v>Turbine</v>
          </cell>
          <cell r="K132">
            <v>1500</v>
          </cell>
          <cell r="L132">
            <v>492</v>
          </cell>
          <cell r="M132">
            <v>16</v>
          </cell>
          <cell r="N132">
            <v>3</v>
          </cell>
          <cell r="O132" t="str">
            <v>N/A</v>
          </cell>
          <cell r="P132" t="str">
            <v>N/A</v>
          </cell>
          <cell r="R132" t="str">
            <v>N/A</v>
          </cell>
          <cell r="S132" t="str">
            <v>N/A</v>
          </cell>
          <cell r="T132" t="str">
            <v>N/A</v>
          </cell>
          <cell r="U132" t="str">
            <v>N/A</v>
          </cell>
          <cell r="V132" t="str">
            <v>N/A</v>
          </cell>
          <cell r="W132" t="str">
            <v>N/A</v>
          </cell>
          <cell r="X132" t="str">
            <v>N/A</v>
          </cell>
          <cell r="Y132">
            <v>7</v>
          </cell>
          <cell r="Z132">
            <v>0.78</v>
          </cell>
          <cell r="AA132">
            <v>0.9</v>
          </cell>
          <cell r="AB132">
            <v>0.9</v>
          </cell>
          <cell r="AC132">
            <v>0.95</v>
          </cell>
          <cell r="AD132">
            <v>0</v>
          </cell>
          <cell r="AE132">
            <v>0</v>
          </cell>
          <cell r="AF132">
            <v>0</v>
          </cell>
          <cell r="AG132" t="str">
            <v>Duty Cycle (All) (3)</v>
          </cell>
        </row>
        <row r="133">
          <cell r="A133">
            <v>34</v>
          </cell>
          <cell r="B133" t="str">
            <v>M1A1</v>
          </cell>
          <cell r="C133" t="str">
            <v>Used for AMC G3</v>
          </cell>
          <cell r="D133" t="str">
            <v>T</v>
          </cell>
          <cell r="E133">
            <v>126000</v>
          </cell>
          <cell r="F133" t="str">
            <v>N/A</v>
          </cell>
          <cell r="G133">
            <v>76</v>
          </cell>
          <cell r="H133">
            <v>25.2</v>
          </cell>
          <cell r="I133">
            <v>0.8</v>
          </cell>
          <cell r="J133" t="str">
            <v>Turbine</v>
          </cell>
          <cell r="K133">
            <v>1500</v>
          </cell>
          <cell r="L133">
            <v>492</v>
          </cell>
          <cell r="M133">
            <v>16</v>
          </cell>
          <cell r="N133">
            <v>3</v>
          </cell>
          <cell r="O133" t="str">
            <v>N/A</v>
          </cell>
          <cell r="P133" t="str">
            <v>N/A</v>
          </cell>
          <cell r="R133" t="str">
            <v>N/A</v>
          </cell>
          <cell r="S133" t="str">
            <v>N/A</v>
          </cell>
          <cell r="T133" t="str">
            <v>N/A</v>
          </cell>
          <cell r="U133" t="str">
            <v>N/A</v>
          </cell>
          <cell r="V133" t="str">
            <v>N/A</v>
          </cell>
          <cell r="W133" t="str">
            <v>N/A</v>
          </cell>
          <cell r="X133" t="str">
            <v>N/A</v>
          </cell>
          <cell r="Y133">
            <v>7</v>
          </cell>
          <cell r="Z133">
            <v>0.78</v>
          </cell>
          <cell r="AA133">
            <v>0.9</v>
          </cell>
          <cell r="AB133">
            <v>0.9</v>
          </cell>
          <cell r="AC133">
            <v>0.95</v>
          </cell>
          <cell r="AD133">
            <v>0</v>
          </cell>
          <cell r="AE133">
            <v>0</v>
          </cell>
          <cell r="AF133">
            <v>0</v>
          </cell>
          <cell r="AG133" t="str">
            <v>Duty Cycle (All) (3)</v>
          </cell>
        </row>
        <row r="134">
          <cell r="A134">
            <v>35</v>
          </cell>
          <cell r="B134" t="str">
            <v>M1A2</v>
          </cell>
          <cell r="C134" t="str">
            <v>Used for AMC G3</v>
          </cell>
          <cell r="D134" t="str">
            <v>T</v>
          </cell>
          <cell r="E134">
            <v>140000</v>
          </cell>
          <cell r="F134" t="str">
            <v>N/A</v>
          </cell>
          <cell r="G134">
            <v>76</v>
          </cell>
          <cell r="H134">
            <v>27.4</v>
          </cell>
          <cell r="I134">
            <v>0.8</v>
          </cell>
          <cell r="J134" t="str">
            <v>Turbine</v>
          </cell>
          <cell r="K134">
            <v>1500</v>
          </cell>
          <cell r="L134">
            <v>492</v>
          </cell>
          <cell r="M134">
            <v>16</v>
          </cell>
          <cell r="N134">
            <v>3</v>
          </cell>
          <cell r="O134" t="str">
            <v>N/A</v>
          </cell>
          <cell r="P134" t="str">
            <v>N/A</v>
          </cell>
          <cell r="R134" t="str">
            <v>N/A</v>
          </cell>
          <cell r="S134" t="str">
            <v>N/A</v>
          </cell>
          <cell r="T134" t="str">
            <v>N/A</v>
          </cell>
          <cell r="U134" t="str">
            <v>N/A</v>
          </cell>
          <cell r="V134" t="str">
            <v>N/A</v>
          </cell>
          <cell r="W134" t="str">
            <v>N/A</v>
          </cell>
          <cell r="X134" t="str">
            <v>N/A</v>
          </cell>
          <cell r="Y134">
            <v>7</v>
          </cell>
          <cell r="Z134">
            <v>0.78</v>
          </cell>
          <cell r="AA134">
            <v>0.9</v>
          </cell>
          <cell r="AB134">
            <v>0.9</v>
          </cell>
          <cell r="AC134">
            <v>0.95</v>
          </cell>
          <cell r="AD134">
            <v>0</v>
          </cell>
          <cell r="AE134">
            <v>0</v>
          </cell>
          <cell r="AF134">
            <v>0</v>
          </cell>
          <cell r="AG134" t="str">
            <v>Duty Cycle (All) (3)</v>
          </cell>
        </row>
        <row r="135">
          <cell r="A135">
            <v>36</v>
          </cell>
          <cell r="B135" t="str">
            <v>M2A1 w- Armor</v>
          </cell>
          <cell r="C135" t="str">
            <v>Used for M2A1, M3A1  /Data used for AMC G3</v>
          </cell>
          <cell r="D135" t="str">
            <v>T</v>
          </cell>
          <cell r="E135">
            <v>66000</v>
          </cell>
          <cell r="F135" t="str">
            <v>N/A</v>
          </cell>
          <cell r="G135">
            <v>82</v>
          </cell>
          <cell r="H135">
            <v>18.5</v>
          </cell>
          <cell r="I135">
            <v>0.75</v>
          </cell>
          <cell r="J135" t="str">
            <v>Diesel</v>
          </cell>
          <cell r="K135">
            <v>500</v>
          </cell>
          <cell r="L135">
            <v>175</v>
          </cell>
          <cell r="M135">
            <v>1.2</v>
          </cell>
          <cell r="N135">
            <v>3</v>
          </cell>
          <cell r="O135" t="str">
            <v>N/A</v>
          </cell>
          <cell r="P135" t="str">
            <v>N/A</v>
          </cell>
          <cell r="R135" t="str">
            <v>N/A</v>
          </cell>
          <cell r="S135" t="str">
            <v>N/A</v>
          </cell>
          <cell r="T135" t="str">
            <v>N/A</v>
          </cell>
          <cell r="U135" t="str">
            <v>N/A</v>
          </cell>
          <cell r="V135" t="str">
            <v>N/A</v>
          </cell>
          <cell r="W135" t="str">
            <v>N/A</v>
          </cell>
          <cell r="X135" t="str">
            <v>N/A</v>
          </cell>
          <cell r="Y135">
            <v>5</v>
          </cell>
          <cell r="Z135">
            <v>0.68</v>
          </cell>
          <cell r="AA135">
            <v>0.9</v>
          </cell>
          <cell r="AB135">
            <v>0.9</v>
          </cell>
          <cell r="AC135">
            <v>0.95</v>
          </cell>
          <cell r="AD135">
            <v>0</v>
          </cell>
          <cell r="AE135">
            <v>0</v>
          </cell>
          <cell r="AF135">
            <v>0</v>
          </cell>
          <cell r="AG135" t="str">
            <v>Duty Cycle (All) (3)</v>
          </cell>
        </row>
        <row r="136">
          <cell r="A136">
            <v>37</v>
          </cell>
          <cell r="B136" t="str">
            <v>M2A2 w- Armor</v>
          </cell>
          <cell r="C136" t="str">
            <v>Used for M2A2, M2A3, M3A2, M3A3  /Data used for AMC G3</v>
          </cell>
          <cell r="D136" t="str">
            <v>T</v>
          </cell>
          <cell r="E136">
            <v>66000</v>
          </cell>
          <cell r="F136" t="str">
            <v>N/A</v>
          </cell>
          <cell r="G136">
            <v>82</v>
          </cell>
          <cell r="H136">
            <v>18.5</v>
          </cell>
          <cell r="I136">
            <v>0.75</v>
          </cell>
          <cell r="J136" t="str">
            <v>Diesel</v>
          </cell>
          <cell r="K136">
            <v>600</v>
          </cell>
          <cell r="L136">
            <v>175</v>
          </cell>
          <cell r="M136">
            <v>1.2</v>
          </cell>
          <cell r="N136">
            <v>3</v>
          </cell>
          <cell r="O136" t="str">
            <v>N/A</v>
          </cell>
          <cell r="P136" t="str">
            <v>N/A</v>
          </cell>
          <cell r="R136" t="str">
            <v>N/A</v>
          </cell>
          <cell r="S136" t="str">
            <v>N/A</v>
          </cell>
          <cell r="T136" t="str">
            <v>N/A</v>
          </cell>
          <cell r="U136" t="str">
            <v>N/A</v>
          </cell>
          <cell r="V136" t="str">
            <v>N/A</v>
          </cell>
          <cell r="W136" t="str">
            <v>N/A</v>
          </cell>
          <cell r="X136" t="str">
            <v>N/A</v>
          </cell>
          <cell r="Y136">
            <v>5</v>
          </cell>
          <cell r="Z136">
            <v>0.68</v>
          </cell>
          <cell r="AA136">
            <v>0.9</v>
          </cell>
          <cell r="AB136">
            <v>0.9</v>
          </cell>
          <cell r="AC136">
            <v>0.95</v>
          </cell>
          <cell r="AD136">
            <v>0</v>
          </cell>
          <cell r="AE136">
            <v>0</v>
          </cell>
          <cell r="AF136">
            <v>0</v>
          </cell>
          <cell r="AG136" t="str">
            <v>Duty Cycle (All) (3)</v>
          </cell>
        </row>
        <row r="137">
          <cell r="A137">
            <v>38</v>
          </cell>
          <cell r="B137" t="str">
            <v>M109</v>
          </cell>
          <cell r="C137" t="str">
            <v>Used for A1-6  /Data used for AMC G3</v>
          </cell>
          <cell r="D137" t="str">
            <v>T</v>
          </cell>
          <cell r="E137">
            <v>55000</v>
          </cell>
          <cell r="F137" t="str">
            <v>N/A</v>
          </cell>
          <cell r="G137">
            <v>80</v>
          </cell>
          <cell r="H137">
            <v>25.7</v>
          </cell>
          <cell r="I137">
            <v>1.2</v>
          </cell>
          <cell r="J137" t="str">
            <v>Diesel</v>
          </cell>
          <cell r="K137">
            <v>440</v>
          </cell>
          <cell r="L137">
            <v>133</v>
          </cell>
          <cell r="M137">
            <v>1.3</v>
          </cell>
          <cell r="N137">
            <v>3</v>
          </cell>
          <cell r="O137" t="str">
            <v>N/A</v>
          </cell>
          <cell r="P137" t="str">
            <v>N/A</v>
          </cell>
          <cell r="R137" t="str">
            <v>N/A</v>
          </cell>
          <cell r="S137" t="str">
            <v>N/A</v>
          </cell>
          <cell r="T137" t="str">
            <v>N/A</v>
          </cell>
          <cell r="U137" t="str">
            <v>N/A</v>
          </cell>
          <cell r="V137" t="str">
            <v>N/A</v>
          </cell>
          <cell r="W137" t="str">
            <v>N/A</v>
          </cell>
          <cell r="X137" t="str">
            <v>N/A</v>
          </cell>
          <cell r="Y137">
            <v>14</v>
          </cell>
          <cell r="Z137">
            <v>0.71</v>
          </cell>
          <cell r="AA137">
            <v>0.9</v>
          </cell>
          <cell r="AB137">
            <v>0.9</v>
          </cell>
          <cell r="AC137">
            <v>0.95</v>
          </cell>
          <cell r="AD137">
            <v>0</v>
          </cell>
          <cell r="AE137">
            <v>0</v>
          </cell>
          <cell r="AF137">
            <v>0</v>
          </cell>
          <cell r="AG137" t="str">
            <v>Duty Cycle (All) (3)</v>
          </cell>
        </row>
        <row r="138">
          <cell r="A138">
            <v>39</v>
          </cell>
          <cell r="B138" t="str">
            <v>M113A1</v>
          </cell>
          <cell r="C138" t="str">
            <v>Used for AMC G3</v>
          </cell>
          <cell r="D138" t="str">
            <v>T</v>
          </cell>
          <cell r="E138">
            <v>24500</v>
          </cell>
          <cell r="F138" t="str">
            <v>N/A</v>
          </cell>
          <cell r="G138">
            <v>70</v>
          </cell>
          <cell r="H138">
            <v>15.6</v>
          </cell>
          <cell r="I138">
            <v>1.1000000000000001</v>
          </cell>
          <cell r="J138" t="str">
            <v>Diesel</v>
          </cell>
          <cell r="K138">
            <v>212</v>
          </cell>
          <cell r="L138">
            <v>95</v>
          </cell>
          <cell r="M138">
            <v>0.63</v>
          </cell>
          <cell r="N138">
            <v>3</v>
          </cell>
          <cell r="O138" t="str">
            <v>N/A</v>
          </cell>
          <cell r="P138" t="str">
            <v>N/A</v>
          </cell>
          <cell r="R138" t="str">
            <v>N/A</v>
          </cell>
          <cell r="S138" t="str">
            <v>N/A</v>
          </cell>
          <cell r="T138" t="str">
            <v>N/A</v>
          </cell>
          <cell r="U138" t="str">
            <v>N/A</v>
          </cell>
          <cell r="V138" t="str">
            <v>N/A</v>
          </cell>
          <cell r="W138" t="str">
            <v>N/A</v>
          </cell>
          <cell r="X138" t="str">
            <v>N/A</v>
          </cell>
          <cell r="Y138">
            <v>10</v>
          </cell>
          <cell r="Z138">
            <v>0.67</v>
          </cell>
          <cell r="AA138">
            <v>0.9</v>
          </cell>
          <cell r="AB138">
            <v>0.9</v>
          </cell>
          <cell r="AC138">
            <v>0.95</v>
          </cell>
          <cell r="AD138">
            <v>0</v>
          </cell>
          <cell r="AE138">
            <v>0</v>
          </cell>
          <cell r="AF138">
            <v>0</v>
          </cell>
          <cell r="AG138" t="str">
            <v>Duty Cycle (All) (3)</v>
          </cell>
        </row>
        <row r="139">
          <cell r="A139">
            <v>40</v>
          </cell>
          <cell r="B139" t="str">
            <v>M113A2</v>
          </cell>
          <cell r="C139" t="str">
            <v>Used for AMC G3</v>
          </cell>
          <cell r="D139" t="str">
            <v>T</v>
          </cell>
          <cell r="E139">
            <v>24500</v>
          </cell>
          <cell r="F139" t="str">
            <v>N/A</v>
          </cell>
          <cell r="G139">
            <v>70</v>
          </cell>
          <cell r="H139">
            <v>15.6</v>
          </cell>
          <cell r="I139">
            <v>1.1000000000000001</v>
          </cell>
          <cell r="J139" t="str">
            <v>Diesel</v>
          </cell>
          <cell r="K139">
            <v>212</v>
          </cell>
          <cell r="L139">
            <v>95</v>
          </cell>
          <cell r="M139">
            <v>0.63</v>
          </cell>
          <cell r="N139">
            <v>3</v>
          </cell>
          <cell r="O139" t="str">
            <v>N/A</v>
          </cell>
          <cell r="P139" t="str">
            <v>N/A</v>
          </cell>
          <cell r="R139" t="str">
            <v>N/A</v>
          </cell>
          <cell r="S139" t="str">
            <v>N/A</v>
          </cell>
          <cell r="T139" t="str">
            <v>N/A</v>
          </cell>
          <cell r="U139" t="str">
            <v>N/A</v>
          </cell>
          <cell r="V139" t="str">
            <v>N/A</v>
          </cell>
          <cell r="W139" t="str">
            <v>N/A</v>
          </cell>
          <cell r="X139" t="str">
            <v>N/A</v>
          </cell>
          <cell r="Y139">
            <v>10</v>
          </cell>
          <cell r="Z139">
            <v>0.67</v>
          </cell>
          <cell r="AA139">
            <v>0.9</v>
          </cell>
          <cell r="AB139">
            <v>0.9</v>
          </cell>
          <cell r="AC139">
            <v>0.95</v>
          </cell>
          <cell r="AD139">
            <v>0</v>
          </cell>
          <cell r="AE139">
            <v>0</v>
          </cell>
          <cell r="AF139">
            <v>0</v>
          </cell>
          <cell r="AG139" t="str">
            <v>Duty Cycle (All) (3)</v>
          </cell>
        </row>
        <row r="140">
          <cell r="A140">
            <v>41</v>
          </cell>
          <cell r="B140" t="str">
            <v>M113A3</v>
          </cell>
          <cell r="C140" t="str">
            <v>Used for AMC G3</v>
          </cell>
          <cell r="D140" t="str">
            <v>T</v>
          </cell>
          <cell r="E140">
            <v>27000</v>
          </cell>
          <cell r="F140" t="str">
            <v>N/A</v>
          </cell>
          <cell r="G140">
            <v>70</v>
          </cell>
          <cell r="H140">
            <v>17</v>
          </cell>
          <cell r="I140">
            <v>1.1000000000000001</v>
          </cell>
          <cell r="J140" t="str">
            <v>Diesel</v>
          </cell>
          <cell r="K140">
            <v>275</v>
          </cell>
          <cell r="L140">
            <v>95</v>
          </cell>
          <cell r="M140">
            <v>0.63</v>
          </cell>
          <cell r="N140">
            <v>3</v>
          </cell>
          <cell r="O140" t="str">
            <v>N/A</v>
          </cell>
          <cell r="P140" t="str">
            <v>N/A</v>
          </cell>
          <cell r="R140" t="str">
            <v>N/A</v>
          </cell>
          <cell r="S140" t="str">
            <v>N/A</v>
          </cell>
          <cell r="T140" t="str">
            <v>N/A</v>
          </cell>
          <cell r="U140" t="str">
            <v>N/A</v>
          </cell>
          <cell r="V140" t="str">
            <v>N/A</v>
          </cell>
          <cell r="W140" t="str">
            <v>N/A</v>
          </cell>
          <cell r="X140" t="str">
            <v>N/A</v>
          </cell>
          <cell r="Y140">
            <v>10</v>
          </cell>
          <cell r="Z140">
            <v>0.67</v>
          </cell>
          <cell r="AA140">
            <v>0.9</v>
          </cell>
          <cell r="AB140">
            <v>0.9</v>
          </cell>
          <cell r="AC140">
            <v>0.95</v>
          </cell>
          <cell r="AD140">
            <v>0</v>
          </cell>
          <cell r="AE140">
            <v>0</v>
          </cell>
          <cell r="AF140">
            <v>0</v>
          </cell>
          <cell r="AG140" t="str">
            <v>Duty Cycle (All) (3)</v>
          </cell>
        </row>
        <row r="141">
          <cell r="A141">
            <v>42</v>
          </cell>
          <cell r="B141" t="str">
            <v>M88A1 with out M2</v>
          </cell>
          <cell r="C141" t="str">
            <v>M882 used for AMC G3 will do average of with and without M1</v>
          </cell>
          <cell r="D141" t="str">
            <v>T</v>
          </cell>
          <cell r="E141">
            <v>112000</v>
          </cell>
          <cell r="F141" t="str">
            <v>N/A</v>
          </cell>
          <cell r="G141">
            <v>92</v>
          </cell>
          <cell r="H141">
            <v>19.3</v>
          </cell>
          <cell r="I141">
            <v>1.2</v>
          </cell>
          <cell r="J141" t="str">
            <v>Diesel</v>
          </cell>
          <cell r="K141">
            <v>750</v>
          </cell>
          <cell r="L141">
            <v>400</v>
          </cell>
          <cell r="M141">
            <v>3</v>
          </cell>
          <cell r="N141">
            <v>3</v>
          </cell>
          <cell r="O141" t="str">
            <v>N/A</v>
          </cell>
          <cell r="P141" t="str">
            <v>N/A</v>
          </cell>
          <cell r="R141" t="str">
            <v>N/A</v>
          </cell>
          <cell r="S141" t="str">
            <v>N/A</v>
          </cell>
          <cell r="T141" t="str">
            <v>N/A</v>
          </cell>
          <cell r="U141" t="str">
            <v>N/A</v>
          </cell>
          <cell r="V141" t="str">
            <v>N/A</v>
          </cell>
          <cell r="W141" t="str">
            <v>N/A</v>
          </cell>
          <cell r="X141" t="str">
            <v>N/A</v>
          </cell>
          <cell r="Y141">
            <v>13</v>
          </cell>
          <cell r="Z141">
            <v>0.72</v>
          </cell>
          <cell r="AA141">
            <v>0.9</v>
          </cell>
          <cell r="AB141">
            <v>0.9</v>
          </cell>
          <cell r="AC141">
            <v>0.95</v>
          </cell>
          <cell r="AD141">
            <v>0</v>
          </cell>
          <cell r="AE141">
            <v>0</v>
          </cell>
          <cell r="AF141">
            <v>0</v>
          </cell>
          <cell r="AG141" t="str">
            <v>Duty Cycle (All) (3)</v>
          </cell>
        </row>
        <row r="142">
          <cell r="A142">
            <v>43</v>
          </cell>
          <cell r="B142" t="str">
            <v>M88A1 with M2</v>
          </cell>
          <cell r="C142" t="str">
            <v>M88A1 used for AMC G3 will do average of with and without M2</v>
          </cell>
          <cell r="D142" t="str">
            <v>T</v>
          </cell>
          <cell r="E142">
            <v>178000</v>
          </cell>
          <cell r="F142" t="str">
            <v>N/A</v>
          </cell>
          <cell r="G142">
            <v>92</v>
          </cell>
          <cell r="H142">
            <v>21.6</v>
          </cell>
          <cell r="I142">
            <v>1.2</v>
          </cell>
          <cell r="J142" t="str">
            <v>Diesel</v>
          </cell>
          <cell r="K142">
            <v>750</v>
          </cell>
          <cell r="L142">
            <v>400</v>
          </cell>
          <cell r="M142">
            <v>3</v>
          </cell>
          <cell r="N142">
            <v>3</v>
          </cell>
          <cell r="O142" t="str">
            <v>N/A</v>
          </cell>
          <cell r="P142" t="str">
            <v>N/A</v>
          </cell>
          <cell r="R142" t="str">
            <v>N/A</v>
          </cell>
          <cell r="S142" t="str">
            <v>N/A</v>
          </cell>
          <cell r="T142" t="str">
            <v>N/A</v>
          </cell>
          <cell r="U142" t="str">
            <v>N/A</v>
          </cell>
          <cell r="V142" t="str">
            <v>N/A</v>
          </cell>
          <cell r="W142" t="str">
            <v>N/A</v>
          </cell>
          <cell r="X142" t="str">
            <v>N/A</v>
          </cell>
          <cell r="Y142">
            <v>3</v>
          </cell>
          <cell r="Z142">
            <v>0.72</v>
          </cell>
          <cell r="AA142">
            <v>0.9</v>
          </cell>
          <cell r="AB142">
            <v>0.9</v>
          </cell>
          <cell r="AC142">
            <v>0.95</v>
          </cell>
          <cell r="AD142">
            <v>0</v>
          </cell>
          <cell r="AE142">
            <v>0</v>
          </cell>
          <cell r="AF142">
            <v>0</v>
          </cell>
          <cell r="AG142" t="str">
            <v>Duty Cycle (All) (3)</v>
          </cell>
        </row>
        <row r="143">
          <cell r="A143">
            <v>44</v>
          </cell>
          <cell r="B143" t="str">
            <v>M88A2 with out M1</v>
          </cell>
          <cell r="C143" t="str">
            <v>M88A2 used for AMC G3 will do average of with and without M1</v>
          </cell>
          <cell r="D143" t="str">
            <v>T</v>
          </cell>
          <cell r="E143">
            <v>140000</v>
          </cell>
          <cell r="F143" t="str">
            <v>N/A</v>
          </cell>
          <cell r="G143">
            <v>108</v>
          </cell>
          <cell r="H143">
            <v>23.89</v>
          </cell>
          <cell r="I143">
            <v>0.75</v>
          </cell>
          <cell r="J143" t="str">
            <v>Diesel</v>
          </cell>
          <cell r="K143">
            <v>1050</v>
          </cell>
          <cell r="L143">
            <v>400</v>
          </cell>
          <cell r="M143">
            <v>3</v>
          </cell>
          <cell r="N143">
            <v>3</v>
          </cell>
          <cell r="O143" t="str">
            <v>N/A</v>
          </cell>
          <cell r="P143" t="str">
            <v>N/A</v>
          </cell>
          <cell r="R143" t="str">
            <v>N/A</v>
          </cell>
          <cell r="S143" t="str">
            <v>N/A</v>
          </cell>
          <cell r="T143" t="str">
            <v>N/A</v>
          </cell>
          <cell r="U143" t="str">
            <v>N/A</v>
          </cell>
          <cell r="V143" t="str">
            <v>N/A</v>
          </cell>
          <cell r="W143" t="str">
            <v>N/A</v>
          </cell>
          <cell r="X143" t="str">
            <v>N/A</v>
          </cell>
          <cell r="Y143">
            <v>13</v>
          </cell>
          <cell r="Z143">
            <v>0.72</v>
          </cell>
          <cell r="AA143">
            <v>0.9</v>
          </cell>
          <cell r="AB143">
            <v>0.9</v>
          </cell>
          <cell r="AC143">
            <v>0.95</v>
          </cell>
          <cell r="AD143">
            <v>0</v>
          </cell>
          <cell r="AE143">
            <v>0</v>
          </cell>
          <cell r="AF143">
            <v>0</v>
          </cell>
          <cell r="AG143" t="str">
            <v>Duty Cycle (All) (3)</v>
          </cell>
        </row>
        <row r="144">
          <cell r="A144">
            <v>45</v>
          </cell>
          <cell r="B144" t="str">
            <v>M88A2 with M1</v>
          </cell>
          <cell r="C144" t="str">
            <v>M88A2 used for AMC G3 will do average of with and without M1</v>
          </cell>
          <cell r="D144" t="str">
            <v>T</v>
          </cell>
          <cell r="E144">
            <v>280000</v>
          </cell>
          <cell r="F144" t="str">
            <v>N/A</v>
          </cell>
          <cell r="G144">
            <v>108</v>
          </cell>
          <cell r="H144">
            <v>28.25</v>
          </cell>
          <cell r="I144">
            <v>0.75</v>
          </cell>
          <cell r="J144" t="str">
            <v>Diesel</v>
          </cell>
          <cell r="K144">
            <v>1050</v>
          </cell>
          <cell r="L144">
            <v>400</v>
          </cell>
          <cell r="M144">
            <v>3</v>
          </cell>
          <cell r="N144">
            <v>3</v>
          </cell>
          <cell r="O144" t="str">
            <v>N/A</v>
          </cell>
          <cell r="P144" t="str">
            <v>N/A</v>
          </cell>
          <cell r="R144" t="str">
            <v>N/A</v>
          </cell>
          <cell r="S144" t="str">
            <v>N/A</v>
          </cell>
          <cell r="T144" t="str">
            <v>N/A</v>
          </cell>
          <cell r="U144" t="str">
            <v>N/A</v>
          </cell>
          <cell r="V144" t="str">
            <v>N/A</v>
          </cell>
          <cell r="W144" t="str">
            <v>N/A</v>
          </cell>
          <cell r="X144" t="str">
            <v>N/A</v>
          </cell>
          <cell r="Y144">
            <v>3</v>
          </cell>
          <cell r="Z144">
            <v>0.72</v>
          </cell>
          <cell r="AA144">
            <v>0.9</v>
          </cell>
          <cell r="AB144">
            <v>0.9</v>
          </cell>
          <cell r="AC144">
            <v>0.95</v>
          </cell>
          <cell r="AD144">
            <v>0</v>
          </cell>
          <cell r="AE144">
            <v>0</v>
          </cell>
          <cell r="AF144">
            <v>0</v>
          </cell>
          <cell r="AG144" t="str">
            <v>Duty Cycle (All) (3)</v>
          </cell>
        </row>
        <row r="145">
          <cell r="AG145" t="str">
            <v>Duty Cycle (All) (3)</v>
          </cell>
        </row>
        <row r="146">
          <cell r="AG146" t="str">
            <v>Duty Cycle (All) (3)</v>
          </cell>
        </row>
        <row r="147">
          <cell r="AG147" t="str">
            <v>Duty Cycle (All) (3)</v>
          </cell>
        </row>
        <row r="148">
          <cell r="AG148" t="str">
            <v>Duty Cycle (All) (3)</v>
          </cell>
        </row>
        <row r="149">
          <cell r="AG149" t="str">
            <v>Duty Cycle (All) (3)</v>
          </cell>
        </row>
        <row r="150">
          <cell r="A150">
            <v>5</v>
          </cell>
          <cell r="B150" t="str">
            <v>Stryker SLAT Armor</v>
          </cell>
          <cell r="C150" t="str">
            <v>Stryker ICV with slat armor, Accessories added, used for AMC G3</v>
          </cell>
          <cell r="D150" t="str">
            <v>W</v>
          </cell>
          <cell r="E150">
            <v>45440</v>
          </cell>
          <cell r="F150">
            <v>95</v>
          </cell>
          <cell r="G150">
            <v>58.1</v>
          </cell>
          <cell r="H150">
            <v>40.6</v>
          </cell>
          <cell r="I150">
            <v>1.3</v>
          </cell>
          <cell r="J150" t="str">
            <v>Diesel</v>
          </cell>
          <cell r="K150">
            <v>311</v>
          </cell>
          <cell r="L150">
            <v>53</v>
          </cell>
          <cell r="M150">
            <v>0.9</v>
          </cell>
          <cell r="N150">
            <v>3</v>
          </cell>
          <cell r="O150" t="str">
            <v>N/A</v>
          </cell>
          <cell r="P150" t="str">
            <v>N/A</v>
          </cell>
          <cell r="R150" t="str">
            <v>N/A</v>
          </cell>
          <cell r="S150" t="str">
            <v>N/A</v>
          </cell>
          <cell r="T150" t="str">
            <v>N/A</v>
          </cell>
          <cell r="U150" t="str">
            <v>N/A</v>
          </cell>
          <cell r="V150" t="str">
            <v>N/A</v>
          </cell>
          <cell r="W150" t="str">
            <v>N/A</v>
          </cell>
          <cell r="X150" t="str">
            <v>N/A</v>
          </cell>
          <cell r="Y150">
            <v>19</v>
          </cell>
          <cell r="Z150">
            <v>0.84</v>
          </cell>
          <cell r="AA150">
            <v>0.9</v>
          </cell>
          <cell r="AB150">
            <v>0.9</v>
          </cell>
          <cell r="AC150">
            <v>0.95</v>
          </cell>
          <cell r="AD150">
            <v>0</v>
          </cell>
          <cell r="AE150">
            <v>0</v>
          </cell>
          <cell r="AF150">
            <v>0</v>
          </cell>
          <cell r="AG150" t="str">
            <v>Duty Cycle (All) (3)</v>
          </cell>
        </row>
        <row r="151">
          <cell r="A151">
            <v>41</v>
          </cell>
          <cell r="B151" t="str">
            <v>M113A3</v>
          </cell>
          <cell r="C151" t="str">
            <v>Used for AMC G3</v>
          </cell>
          <cell r="D151" t="str">
            <v>T</v>
          </cell>
          <cell r="E151">
            <v>27000</v>
          </cell>
          <cell r="F151" t="str">
            <v>N/A</v>
          </cell>
          <cell r="G151">
            <v>70</v>
          </cell>
          <cell r="H151">
            <v>17</v>
          </cell>
          <cell r="I151">
            <v>1.1000000000000001</v>
          </cell>
          <cell r="J151" t="str">
            <v>Diesel</v>
          </cell>
          <cell r="K151">
            <v>275</v>
          </cell>
          <cell r="L151">
            <v>95</v>
          </cell>
          <cell r="M151">
            <v>0.63</v>
          </cell>
          <cell r="N151">
            <v>3</v>
          </cell>
          <cell r="O151" t="str">
            <v>N/A</v>
          </cell>
          <cell r="P151" t="str">
            <v>N/A</v>
          </cell>
          <cell r="R151" t="str">
            <v>N/A</v>
          </cell>
          <cell r="S151" t="str">
            <v>N/A</v>
          </cell>
          <cell r="T151" t="str">
            <v>N/A</v>
          </cell>
          <cell r="U151" t="str">
            <v>N/A</v>
          </cell>
          <cell r="V151" t="str">
            <v>N/A</v>
          </cell>
          <cell r="W151" t="str">
            <v>N/A</v>
          </cell>
          <cell r="X151" t="str">
            <v>N/A</v>
          </cell>
          <cell r="Y151">
            <v>10</v>
          </cell>
          <cell r="Z151">
            <v>0.67</v>
          </cell>
          <cell r="AA151">
            <v>0.9</v>
          </cell>
          <cell r="AB151">
            <v>0.9</v>
          </cell>
          <cell r="AC151">
            <v>0.95</v>
          </cell>
          <cell r="AD151">
            <v>0</v>
          </cell>
          <cell r="AE151">
            <v>0</v>
          </cell>
          <cell r="AF151">
            <v>0</v>
          </cell>
          <cell r="AG151" t="str">
            <v>Duty Cycle (All) (3)</v>
          </cell>
        </row>
        <row r="152">
          <cell r="A152">
            <v>37</v>
          </cell>
          <cell r="B152" t="str">
            <v>M2A2 w- Armor</v>
          </cell>
          <cell r="C152" t="str">
            <v>Used for M2A2, M2A3, M3A2, M3A3  /Data used for AMC G3</v>
          </cell>
          <cell r="D152" t="str">
            <v>T</v>
          </cell>
          <cell r="E152">
            <v>66000</v>
          </cell>
          <cell r="F152" t="str">
            <v>N/A</v>
          </cell>
          <cell r="G152">
            <v>82</v>
          </cell>
          <cell r="H152">
            <v>18.5</v>
          </cell>
          <cell r="I152">
            <v>0.75</v>
          </cell>
          <cell r="J152" t="str">
            <v>Diesel</v>
          </cell>
          <cell r="K152">
            <v>600</v>
          </cell>
          <cell r="L152">
            <v>175</v>
          </cell>
          <cell r="M152">
            <v>1.2</v>
          </cell>
          <cell r="N152">
            <v>3</v>
          </cell>
          <cell r="O152" t="str">
            <v>N/A</v>
          </cell>
          <cell r="P152" t="str">
            <v>N/A</v>
          </cell>
          <cell r="R152" t="str">
            <v>N/A</v>
          </cell>
          <cell r="S152" t="str">
            <v>N/A</v>
          </cell>
          <cell r="T152" t="str">
            <v>N/A</v>
          </cell>
          <cell r="U152" t="str">
            <v>N/A</v>
          </cell>
          <cell r="V152" t="str">
            <v>N/A</v>
          </cell>
          <cell r="W152" t="str">
            <v>N/A</v>
          </cell>
          <cell r="X152" t="str">
            <v>N/A</v>
          </cell>
          <cell r="Y152">
            <v>5</v>
          </cell>
          <cell r="Z152">
            <v>0.68</v>
          </cell>
          <cell r="AA152">
            <v>0.9</v>
          </cell>
          <cell r="AB152">
            <v>0.9</v>
          </cell>
          <cell r="AC152">
            <v>0.95</v>
          </cell>
          <cell r="AD152">
            <v>0</v>
          </cell>
          <cell r="AE152">
            <v>0</v>
          </cell>
          <cell r="AF152">
            <v>0</v>
          </cell>
          <cell r="AG152" t="str">
            <v>Duty Cycle (All) (3)</v>
          </cell>
        </row>
        <row r="153">
          <cell r="AG153" t="str">
            <v>Duty Cycle (All) (3)</v>
          </cell>
        </row>
        <row r="154">
          <cell r="AG154" t="str">
            <v>Duty Cycle (All) (3)</v>
          </cell>
        </row>
        <row r="155">
          <cell r="AG155" t="str">
            <v>Duty Cycle (All) (3)</v>
          </cell>
        </row>
        <row r="156">
          <cell r="B156" t="str">
            <v>M1</v>
          </cell>
          <cell r="C156" t="str">
            <v>used for estimates in PDB</v>
          </cell>
          <cell r="D156" t="str">
            <v>T</v>
          </cell>
          <cell r="E156">
            <v>140000</v>
          </cell>
          <cell r="F156" t="str">
            <v>N/A</v>
          </cell>
          <cell r="G156">
            <v>76</v>
          </cell>
          <cell r="H156">
            <v>27.8</v>
          </cell>
          <cell r="I156">
            <v>0.8</v>
          </cell>
          <cell r="J156" t="str">
            <v>Turbine</v>
          </cell>
          <cell r="K156">
            <v>1500</v>
          </cell>
          <cell r="L156">
            <v>492</v>
          </cell>
          <cell r="M156">
            <v>16</v>
          </cell>
          <cell r="N156">
            <v>3</v>
          </cell>
          <cell r="O156" t="str">
            <v>N/A</v>
          </cell>
          <cell r="P156" t="str">
            <v>N/A</v>
          </cell>
          <cell r="R156" t="str">
            <v>N/A</v>
          </cell>
          <cell r="S156" t="str">
            <v>N/A</v>
          </cell>
          <cell r="T156" t="str">
            <v>N/A</v>
          </cell>
          <cell r="U156" t="str">
            <v>N/A</v>
          </cell>
          <cell r="V156" t="str">
            <v>N/A</v>
          </cell>
          <cell r="W156" t="str">
            <v>N/A</v>
          </cell>
          <cell r="X156" t="str">
            <v>N/A</v>
          </cell>
          <cell r="Y156">
            <v>15</v>
          </cell>
          <cell r="Z156">
            <v>0.78</v>
          </cell>
          <cell r="AA156">
            <v>0.9</v>
          </cell>
          <cell r="AB156">
            <v>0.9</v>
          </cell>
          <cell r="AC156">
            <v>0.95</v>
          </cell>
          <cell r="AD156">
            <v>0</v>
          </cell>
          <cell r="AE156">
            <v>0</v>
          </cell>
          <cell r="AF156">
            <v>0</v>
          </cell>
          <cell r="AG156" t="str">
            <v>Duty Cycle (All) (3)</v>
          </cell>
        </row>
        <row r="157">
          <cell r="B157" t="str">
            <v>M1A1</v>
          </cell>
          <cell r="C157" t="str">
            <v>used for estimates in PDB</v>
          </cell>
          <cell r="D157" t="str">
            <v>T</v>
          </cell>
          <cell r="E157">
            <v>140000</v>
          </cell>
          <cell r="F157" t="str">
            <v>N/A</v>
          </cell>
          <cell r="G157">
            <v>76</v>
          </cell>
          <cell r="H157">
            <v>27.8</v>
          </cell>
          <cell r="I157">
            <v>0.8</v>
          </cell>
          <cell r="J157" t="str">
            <v>Turbine</v>
          </cell>
          <cell r="K157">
            <v>1500</v>
          </cell>
          <cell r="L157">
            <v>492</v>
          </cell>
          <cell r="M157">
            <v>16</v>
          </cell>
          <cell r="N157">
            <v>3</v>
          </cell>
          <cell r="O157" t="str">
            <v>N/A</v>
          </cell>
          <cell r="P157" t="str">
            <v>N/A</v>
          </cell>
          <cell r="R157" t="str">
            <v>N/A</v>
          </cell>
          <cell r="S157" t="str">
            <v>N/A</v>
          </cell>
          <cell r="T157" t="str">
            <v>N/A</v>
          </cell>
          <cell r="U157" t="str">
            <v>N/A</v>
          </cell>
          <cell r="V157" t="str">
            <v>N/A</v>
          </cell>
          <cell r="W157" t="str">
            <v>N/A</v>
          </cell>
          <cell r="X157" t="str">
            <v>N/A</v>
          </cell>
          <cell r="Y157">
            <v>15</v>
          </cell>
          <cell r="Z157">
            <v>0.78</v>
          </cell>
          <cell r="AA157">
            <v>0.9</v>
          </cell>
          <cell r="AB157">
            <v>0.9</v>
          </cell>
          <cell r="AC157">
            <v>0.95</v>
          </cell>
          <cell r="AD157">
            <v>0</v>
          </cell>
          <cell r="AE157">
            <v>0</v>
          </cell>
          <cell r="AF157">
            <v>0</v>
          </cell>
          <cell r="AG157" t="str">
            <v>Duty Cycle (All) (3)</v>
          </cell>
        </row>
        <row r="158">
          <cell r="B158" t="str">
            <v>M1A2</v>
          </cell>
          <cell r="C158" t="str">
            <v>used for estimates in PDB</v>
          </cell>
          <cell r="D158" t="str">
            <v>T</v>
          </cell>
          <cell r="E158">
            <v>140000</v>
          </cell>
          <cell r="F158" t="str">
            <v>N/A</v>
          </cell>
          <cell r="G158">
            <v>76</v>
          </cell>
          <cell r="H158">
            <v>27.8</v>
          </cell>
          <cell r="I158">
            <v>0.8</v>
          </cell>
          <cell r="J158" t="str">
            <v>Turbine</v>
          </cell>
          <cell r="K158">
            <v>1500</v>
          </cell>
          <cell r="L158">
            <v>492</v>
          </cell>
          <cell r="M158">
            <v>16</v>
          </cell>
          <cell r="N158">
            <v>3</v>
          </cell>
          <cell r="O158" t="str">
            <v>N/A</v>
          </cell>
          <cell r="P158" t="str">
            <v>N/A</v>
          </cell>
          <cell r="R158" t="str">
            <v>N/A</v>
          </cell>
          <cell r="S158" t="str">
            <v>N/A</v>
          </cell>
          <cell r="T158" t="str">
            <v>N/A</v>
          </cell>
          <cell r="U158" t="str">
            <v>N/A</v>
          </cell>
          <cell r="V158" t="str">
            <v>N/A</v>
          </cell>
          <cell r="W158" t="str">
            <v>N/A</v>
          </cell>
          <cell r="X158" t="str">
            <v>N/A</v>
          </cell>
          <cell r="Y158">
            <v>15</v>
          </cell>
          <cell r="Z158">
            <v>0.78</v>
          </cell>
          <cell r="AA158">
            <v>0.9</v>
          </cell>
          <cell r="AB158">
            <v>0.9</v>
          </cell>
          <cell r="AC158">
            <v>0.95</v>
          </cell>
          <cell r="AD158">
            <v>0</v>
          </cell>
          <cell r="AE158">
            <v>0</v>
          </cell>
          <cell r="AF158">
            <v>0</v>
          </cell>
          <cell r="AG158" t="str">
            <v>Duty Cycle (All) (3)</v>
          </cell>
        </row>
        <row r="159">
          <cell r="B159" t="str">
            <v>M2 w-o Armor (PDB)</v>
          </cell>
          <cell r="C159" t="str">
            <v>used for estimates in PDB</v>
          </cell>
          <cell r="D159" t="str">
            <v>T</v>
          </cell>
          <cell r="E159">
            <v>60000</v>
          </cell>
          <cell r="F159" t="str">
            <v>N/A</v>
          </cell>
          <cell r="G159">
            <v>80</v>
          </cell>
          <cell r="H159">
            <v>16.8</v>
          </cell>
          <cell r="I159">
            <v>0.75</v>
          </cell>
          <cell r="J159" t="str">
            <v>Diesel</v>
          </cell>
          <cell r="K159">
            <v>600</v>
          </cell>
          <cell r="L159">
            <v>175</v>
          </cell>
          <cell r="M159">
            <v>1.2</v>
          </cell>
          <cell r="N159">
            <v>3</v>
          </cell>
          <cell r="O159" t="str">
            <v>N/A</v>
          </cell>
          <cell r="P159" t="str">
            <v>N/A</v>
          </cell>
          <cell r="R159" t="str">
            <v>N/A</v>
          </cell>
          <cell r="S159" t="str">
            <v>N/A</v>
          </cell>
          <cell r="T159" t="str">
            <v>N/A</v>
          </cell>
          <cell r="U159" t="str">
            <v>N/A</v>
          </cell>
          <cell r="V159" t="str">
            <v>N/A</v>
          </cell>
          <cell r="W159" t="str">
            <v>N/A</v>
          </cell>
          <cell r="X159" t="str">
            <v>N/A</v>
          </cell>
          <cell r="Y159">
            <v>11</v>
          </cell>
          <cell r="Z159">
            <v>0.68</v>
          </cell>
          <cell r="AA159">
            <v>0.9</v>
          </cell>
          <cell r="AB159">
            <v>0.9</v>
          </cell>
          <cell r="AC159">
            <v>0.95</v>
          </cell>
          <cell r="AD159">
            <v>0</v>
          </cell>
          <cell r="AE159">
            <v>0</v>
          </cell>
          <cell r="AF159">
            <v>0</v>
          </cell>
          <cell r="AG159" t="str">
            <v>Duty Cycle (All) (3)</v>
          </cell>
        </row>
        <row r="160">
          <cell r="B160" t="str">
            <v>M2 w- Armor (PDB)</v>
          </cell>
          <cell r="C160" t="str">
            <v>used for estimates in PDB</v>
          </cell>
          <cell r="D160" t="str">
            <v>T</v>
          </cell>
          <cell r="E160">
            <v>66000</v>
          </cell>
          <cell r="F160" t="str">
            <v>N/A</v>
          </cell>
          <cell r="G160">
            <v>82</v>
          </cell>
          <cell r="H160">
            <v>18.5</v>
          </cell>
          <cell r="I160">
            <v>0.75</v>
          </cell>
          <cell r="J160" t="str">
            <v>Diesel</v>
          </cell>
          <cell r="K160">
            <v>600</v>
          </cell>
          <cell r="L160">
            <v>175</v>
          </cell>
          <cell r="M160">
            <v>1.2</v>
          </cell>
          <cell r="N160">
            <v>3</v>
          </cell>
          <cell r="O160" t="str">
            <v>N/A</v>
          </cell>
          <cell r="P160" t="str">
            <v>N/A</v>
          </cell>
          <cell r="R160" t="str">
            <v>N/A</v>
          </cell>
          <cell r="S160" t="str">
            <v>N/A</v>
          </cell>
          <cell r="T160" t="str">
            <v>N/A</v>
          </cell>
          <cell r="U160" t="str">
            <v>N/A</v>
          </cell>
          <cell r="V160" t="str">
            <v>N/A</v>
          </cell>
          <cell r="W160" t="str">
            <v>N/A</v>
          </cell>
          <cell r="X160" t="str">
            <v>N/A</v>
          </cell>
          <cell r="Y160">
            <v>5</v>
          </cell>
          <cell r="Z160">
            <v>0.68</v>
          </cell>
          <cell r="AA160">
            <v>0.9</v>
          </cell>
          <cell r="AB160">
            <v>0.9</v>
          </cell>
          <cell r="AC160">
            <v>0.95</v>
          </cell>
          <cell r="AD160">
            <v>0</v>
          </cell>
          <cell r="AE160">
            <v>0</v>
          </cell>
          <cell r="AF160">
            <v>0</v>
          </cell>
          <cell r="AG160" t="str">
            <v>Duty Cycle (All) (3)</v>
          </cell>
        </row>
        <row r="161">
          <cell r="B161" t="str">
            <v>M109 (PDB)</v>
          </cell>
          <cell r="C161" t="str">
            <v>used for estimates in PDB</v>
          </cell>
          <cell r="D161" t="str">
            <v>T</v>
          </cell>
          <cell r="E161">
            <v>55000</v>
          </cell>
          <cell r="F161" t="str">
            <v>N/A</v>
          </cell>
          <cell r="G161">
            <v>80</v>
          </cell>
          <cell r="H161">
            <v>25.7</v>
          </cell>
          <cell r="I161">
            <v>1.2</v>
          </cell>
          <cell r="J161" t="str">
            <v>Diesel</v>
          </cell>
          <cell r="K161">
            <v>440</v>
          </cell>
          <cell r="L161">
            <v>133</v>
          </cell>
          <cell r="M161">
            <v>1.3</v>
          </cell>
          <cell r="N161">
            <v>3</v>
          </cell>
          <cell r="O161" t="str">
            <v>N/A</v>
          </cell>
          <cell r="P161" t="str">
            <v>N/A</v>
          </cell>
          <cell r="R161" t="str">
            <v>N/A</v>
          </cell>
          <cell r="S161" t="str">
            <v>N/A</v>
          </cell>
          <cell r="T161" t="str">
            <v>N/A</v>
          </cell>
          <cell r="U161" t="str">
            <v>N/A</v>
          </cell>
          <cell r="V161" t="str">
            <v>N/A</v>
          </cell>
          <cell r="W161" t="str">
            <v>N/A</v>
          </cell>
          <cell r="X161" t="str">
            <v>N/A</v>
          </cell>
          <cell r="Y161">
            <v>14</v>
          </cell>
          <cell r="Z161">
            <v>0.71</v>
          </cell>
          <cell r="AA161">
            <v>0.9</v>
          </cell>
          <cell r="AB161">
            <v>0.9</v>
          </cell>
          <cell r="AC161">
            <v>0.95</v>
          </cell>
          <cell r="AD161">
            <v>0</v>
          </cell>
          <cell r="AE161">
            <v>0</v>
          </cell>
          <cell r="AF161">
            <v>0</v>
          </cell>
          <cell r="AG161" t="str">
            <v>Duty Cycle (All) (3)</v>
          </cell>
        </row>
        <row r="162">
          <cell r="AG162" t="str">
            <v>Duty Cycle (All) (3)</v>
          </cell>
        </row>
        <row r="163">
          <cell r="AG163" t="str">
            <v>Duty Cycle (All) (3)</v>
          </cell>
        </row>
        <row r="164">
          <cell r="AG164" t="str">
            <v>Duty Cycle (All) (3)</v>
          </cell>
        </row>
        <row r="165">
          <cell r="AG165" t="str">
            <v>Duty Cycle (All) (3)</v>
          </cell>
        </row>
        <row r="166">
          <cell r="AG166" t="str">
            <v>Duty Cycle (All) (3)</v>
          </cell>
        </row>
        <row r="167">
          <cell r="B167" t="str">
            <v>Stryker (40,800 lbs) FCS ORD Comp Veh</v>
          </cell>
          <cell r="C167" t="str">
            <v>Stryker ICV combat weight with basic armor, Accessories added, used for ORD Requirement analysis</v>
          </cell>
          <cell r="D167" t="str">
            <v>W</v>
          </cell>
          <cell r="E167">
            <v>40800</v>
          </cell>
          <cell r="F167">
            <v>81</v>
          </cell>
          <cell r="G167">
            <v>58.1</v>
          </cell>
          <cell r="H167">
            <v>33.200000000000003</v>
          </cell>
          <cell r="I167">
            <v>1.3</v>
          </cell>
          <cell r="J167" t="str">
            <v>Diesel</v>
          </cell>
          <cell r="K167">
            <v>311</v>
          </cell>
          <cell r="L167">
            <v>53</v>
          </cell>
          <cell r="M167">
            <v>0.9</v>
          </cell>
          <cell r="N167">
            <v>3</v>
          </cell>
          <cell r="O167" t="str">
            <v>N/A</v>
          </cell>
          <cell r="P167" t="str">
            <v>N/A</v>
          </cell>
          <cell r="R167" t="str">
            <v>N/A</v>
          </cell>
          <cell r="S167" t="str">
            <v>N/A</v>
          </cell>
          <cell r="T167" t="str">
            <v>N/A</v>
          </cell>
          <cell r="U167" t="str">
            <v>N/A</v>
          </cell>
          <cell r="V167" t="str">
            <v>N/A</v>
          </cell>
          <cell r="W167" t="str">
            <v>N/A</v>
          </cell>
          <cell r="X167" t="str">
            <v>N/A</v>
          </cell>
          <cell r="Y167">
            <v>19</v>
          </cell>
          <cell r="Z167">
            <v>0.84</v>
          </cell>
          <cell r="AA167">
            <v>0.9</v>
          </cell>
          <cell r="AB167">
            <v>0.9</v>
          </cell>
          <cell r="AC167">
            <v>0.95</v>
          </cell>
          <cell r="AD167">
            <v>0</v>
          </cell>
          <cell r="AE167">
            <v>0</v>
          </cell>
          <cell r="AF167">
            <v>0</v>
          </cell>
          <cell r="AG167" t="str">
            <v>Duty Cycle (All) (3)</v>
          </cell>
        </row>
        <row r="168">
          <cell r="B168" t="str">
            <v>Bradley (66,000 lbs) FCS ORD Comp Veh</v>
          </cell>
          <cell r="C168" t="str">
            <v>33-tons ... A2 with reactive armor and A3 w/o armor, Accessories added, used for ORD Requirement analysis</v>
          </cell>
          <cell r="D168" t="str">
            <v>T</v>
          </cell>
          <cell r="E168">
            <v>66000</v>
          </cell>
          <cell r="F168" t="str">
            <v>N/A</v>
          </cell>
          <cell r="G168">
            <v>80</v>
          </cell>
          <cell r="H168">
            <v>17.3</v>
          </cell>
          <cell r="I168">
            <v>0.75</v>
          </cell>
          <cell r="J168" t="str">
            <v>Diesel</v>
          </cell>
          <cell r="K168">
            <v>600</v>
          </cell>
          <cell r="L168">
            <v>175</v>
          </cell>
          <cell r="M168">
            <v>1.2</v>
          </cell>
          <cell r="N168">
            <v>3</v>
          </cell>
          <cell r="O168" t="str">
            <v>N/A</v>
          </cell>
          <cell r="P168" t="str">
            <v>N/A</v>
          </cell>
          <cell r="R168" t="str">
            <v>N/A</v>
          </cell>
          <cell r="S168" t="str">
            <v>N/A</v>
          </cell>
          <cell r="T168" t="str">
            <v>N/A</v>
          </cell>
          <cell r="U168" t="str">
            <v>N/A</v>
          </cell>
          <cell r="V168" t="str">
            <v>N/A</v>
          </cell>
          <cell r="W168" t="str">
            <v>N/A</v>
          </cell>
          <cell r="X168" t="str">
            <v>N/A</v>
          </cell>
          <cell r="Y168">
            <v>5</v>
          </cell>
          <cell r="Z168">
            <v>0.74</v>
          </cell>
          <cell r="AA168">
            <v>0.9</v>
          </cell>
          <cell r="AB168">
            <v>0.9</v>
          </cell>
          <cell r="AC168">
            <v>0.95</v>
          </cell>
          <cell r="AD168">
            <v>0</v>
          </cell>
          <cell r="AE168">
            <v>0</v>
          </cell>
          <cell r="AF168">
            <v>0</v>
          </cell>
          <cell r="AG168" t="str">
            <v>Duty Cycle (All) (3)</v>
          </cell>
        </row>
        <row r="169">
          <cell r="B169" t="str">
            <v>MTVL</v>
          </cell>
          <cell r="C169" t="str">
            <v>Stretched M113A3</v>
          </cell>
          <cell r="D169" t="str">
            <v>T</v>
          </cell>
          <cell r="E169">
            <v>40000</v>
          </cell>
          <cell r="F169" t="str">
            <v>N/A</v>
          </cell>
          <cell r="G169">
            <v>68.400000000000006</v>
          </cell>
          <cell r="H169">
            <v>17.899999999999999</v>
          </cell>
          <cell r="I169">
            <v>1.1000000000000001</v>
          </cell>
          <cell r="J169" t="str">
            <v>Diesel</v>
          </cell>
          <cell r="K169">
            <v>400</v>
          </cell>
          <cell r="L169">
            <v>175</v>
          </cell>
          <cell r="M169">
            <v>0.6</v>
          </cell>
          <cell r="N169">
            <v>3</v>
          </cell>
          <cell r="Y169">
            <v>10</v>
          </cell>
          <cell r="Z169">
            <v>0.67</v>
          </cell>
          <cell r="AA169">
            <v>0.9</v>
          </cell>
          <cell r="AB169">
            <v>0.9</v>
          </cell>
          <cell r="AC169">
            <v>0.9</v>
          </cell>
          <cell r="AD169">
            <v>0</v>
          </cell>
          <cell r="AE169">
            <v>0</v>
          </cell>
          <cell r="AF169">
            <v>0</v>
          </cell>
          <cell r="AG169" t="str">
            <v>Duty Cycle (All) (3)</v>
          </cell>
        </row>
        <row r="170">
          <cell r="B170" t="str">
            <v>HMMWV (5 Ton)</v>
          </cell>
          <cell r="C170" t="str">
            <v>HMMWV platform @10000 lbs 4x4 used for (HMMWV-AMB, Avenger, C2, SPT, CMT)</v>
          </cell>
          <cell r="D170" t="str">
            <v>W</v>
          </cell>
          <cell r="E170">
            <v>10000</v>
          </cell>
          <cell r="F170">
            <v>40</v>
          </cell>
          <cell r="G170">
            <v>35.299999999999997</v>
          </cell>
          <cell r="H170">
            <v>23.3</v>
          </cell>
          <cell r="I170">
            <v>0.7</v>
          </cell>
          <cell r="J170" t="str">
            <v>Diesel</v>
          </cell>
          <cell r="K170">
            <v>160</v>
          </cell>
          <cell r="L170">
            <v>25</v>
          </cell>
          <cell r="M170">
            <v>0.52</v>
          </cell>
          <cell r="N170">
            <v>3</v>
          </cell>
          <cell r="O170" t="str">
            <v>N/A</v>
          </cell>
          <cell r="P170" t="str">
            <v>N/A</v>
          </cell>
          <cell r="Q170" t="str">
            <v>N/A</v>
          </cell>
          <cell r="R170" t="str">
            <v>N/A</v>
          </cell>
          <cell r="S170" t="str">
            <v>N/A</v>
          </cell>
          <cell r="T170" t="str">
            <v>N/A</v>
          </cell>
          <cell r="U170" t="str">
            <v>N/A</v>
          </cell>
          <cell r="V170" t="str">
            <v>N/A</v>
          </cell>
          <cell r="W170" t="str">
            <v>N/A</v>
          </cell>
          <cell r="X170" t="str">
            <v>N/A</v>
          </cell>
          <cell r="Y170">
            <v>17</v>
          </cell>
          <cell r="Z170">
            <v>0.82</v>
          </cell>
          <cell r="AA170">
            <v>0.9</v>
          </cell>
          <cell r="AB170">
            <v>0.9</v>
          </cell>
          <cell r="AC170">
            <v>0.95</v>
          </cell>
          <cell r="AD170">
            <v>0</v>
          </cell>
          <cell r="AE170">
            <v>0</v>
          </cell>
          <cell r="AF170">
            <v>0</v>
          </cell>
          <cell r="AG170" t="str">
            <v>Duty Cycle (All) (3)</v>
          </cell>
        </row>
        <row r="171">
          <cell r="AG171" t="str">
            <v>Duty Cycle (All) (3)</v>
          </cell>
        </row>
        <row r="172">
          <cell r="AG172" t="str">
            <v>Duty Cycle (All) (3)</v>
          </cell>
        </row>
        <row r="173">
          <cell r="AG173" t="str">
            <v>Duty Cycle (All) (3)</v>
          </cell>
        </row>
        <row r="174">
          <cell r="AG174" t="str">
            <v>Duty Cycle (All) (3)</v>
          </cell>
        </row>
        <row r="175">
          <cell r="B175" t="str">
            <v>Stryker (45,440 lbs) FCS ORD Comp Veh</v>
          </cell>
          <cell r="C175" t="str">
            <v>Stryker ICV with slat armor, Accessories added, used for ORD Requirement analysis</v>
          </cell>
          <cell r="D175" t="str">
            <v>W</v>
          </cell>
          <cell r="E175">
            <v>45440</v>
          </cell>
          <cell r="F175">
            <v>95</v>
          </cell>
          <cell r="G175">
            <v>58.1</v>
          </cell>
          <cell r="H175">
            <v>40.6</v>
          </cell>
          <cell r="I175">
            <v>1.3</v>
          </cell>
          <cell r="J175" t="str">
            <v>Diesel</v>
          </cell>
          <cell r="K175">
            <v>311</v>
          </cell>
          <cell r="L175">
            <v>53</v>
          </cell>
          <cell r="M175">
            <v>0.9</v>
          </cell>
          <cell r="N175">
            <v>3</v>
          </cell>
          <cell r="O175" t="str">
            <v>N/A</v>
          </cell>
          <cell r="P175" t="str">
            <v>N/A</v>
          </cell>
          <cell r="R175" t="str">
            <v>N/A</v>
          </cell>
          <cell r="S175" t="str">
            <v>N/A</v>
          </cell>
          <cell r="T175" t="str">
            <v>N/A</v>
          </cell>
          <cell r="U175" t="str">
            <v>N/A</v>
          </cell>
          <cell r="V175" t="str">
            <v>N/A</v>
          </cell>
          <cell r="W175" t="str">
            <v>N/A</v>
          </cell>
          <cell r="X175" t="str">
            <v>N/A</v>
          </cell>
          <cell r="Y175">
            <v>19</v>
          </cell>
          <cell r="Z175">
            <v>0.84</v>
          </cell>
          <cell r="AA175">
            <v>0.9</v>
          </cell>
          <cell r="AB175">
            <v>0.9</v>
          </cell>
          <cell r="AC175">
            <v>0.95</v>
          </cell>
          <cell r="AD175">
            <v>0</v>
          </cell>
          <cell r="AE175">
            <v>0</v>
          </cell>
          <cell r="AF175">
            <v>0</v>
          </cell>
          <cell r="AG175" t="str">
            <v>Duty Cycle (All) (3)</v>
          </cell>
        </row>
        <row r="176">
          <cell r="B176" t="str">
            <v>Stryker (49,900 lbs) FCS ORD Comp Veh</v>
          </cell>
          <cell r="C176" t="str">
            <v>Stryker ICV with add-on-armor, Accessories added, used for ORD Requirement analysis</v>
          </cell>
          <cell r="D176" t="str">
            <v>W</v>
          </cell>
          <cell r="E176">
            <v>49900</v>
          </cell>
          <cell r="F176">
            <v>95</v>
          </cell>
          <cell r="G176">
            <v>58.1</v>
          </cell>
          <cell r="H176">
            <v>45.9</v>
          </cell>
          <cell r="I176">
            <v>1.3</v>
          </cell>
          <cell r="J176" t="str">
            <v>Diesel</v>
          </cell>
          <cell r="K176">
            <v>311</v>
          </cell>
          <cell r="L176">
            <v>53</v>
          </cell>
          <cell r="M176">
            <v>0.9</v>
          </cell>
          <cell r="N176">
            <v>3</v>
          </cell>
          <cell r="O176" t="str">
            <v>N/A</v>
          </cell>
          <cell r="P176" t="str">
            <v>N/A</v>
          </cell>
          <cell r="R176" t="str">
            <v>N/A</v>
          </cell>
          <cell r="S176" t="str">
            <v>N/A</v>
          </cell>
          <cell r="T176" t="str">
            <v>N/A</v>
          </cell>
          <cell r="U176" t="str">
            <v>N/A</v>
          </cell>
          <cell r="V176" t="str">
            <v>N/A</v>
          </cell>
          <cell r="W176" t="str">
            <v>N/A</v>
          </cell>
          <cell r="X176" t="str">
            <v>N/A</v>
          </cell>
          <cell r="Y176">
            <v>19</v>
          </cell>
          <cell r="Z176">
            <v>0.84</v>
          </cell>
          <cell r="AA176">
            <v>0.9</v>
          </cell>
          <cell r="AB176">
            <v>0.9</v>
          </cell>
          <cell r="AC176">
            <v>0.95</v>
          </cell>
          <cell r="AD176">
            <v>0</v>
          </cell>
          <cell r="AE176">
            <v>0</v>
          </cell>
          <cell r="AF176">
            <v>0</v>
          </cell>
          <cell r="AG176" t="str">
            <v>Duty Cycle (All) (3)</v>
          </cell>
        </row>
        <row r="177">
          <cell r="AG177" t="str">
            <v>Duty Cycle (All) (3)</v>
          </cell>
        </row>
        <row r="178">
          <cell r="B178" t="str">
            <v>Bradley (72,000 lbs) FCS ORD Comp Veh</v>
          </cell>
          <cell r="C178" t="str">
            <v>36-tons ... A3 w/reactive armor, Accessories added, used for ORD Requirement analysis</v>
          </cell>
          <cell r="D178" t="str">
            <v>T</v>
          </cell>
          <cell r="E178">
            <v>72000</v>
          </cell>
          <cell r="F178" t="str">
            <v>N/A</v>
          </cell>
          <cell r="G178">
            <v>80</v>
          </cell>
          <cell r="H178">
            <v>20.3</v>
          </cell>
          <cell r="I178">
            <v>0.75</v>
          </cell>
          <cell r="J178" t="str">
            <v>Diesel</v>
          </cell>
          <cell r="K178">
            <v>600</v>
          </cell>
          <cell r="L178">
            <v>175</v>
          </cell>
          <cell r="M178">
            <v>1.2</v>
          </cell>
          <cell r="N178">
            <v>3</v>
          </cell>
          <cell r="O178" t="str">
            <v>N/A</v>
          </cell>
          <cell r="P178" t="str">
            <v>N/A</v>
          </cell>
          <cell r="R178" t="str">
            <v>N/A</v>
          </cell>
          <cell r="S178" t="str">
            <v>N/A</v>
          </cell>
          <cell r="T178" t="str">
            <v>N/A</v>
          </cell>
          <cell r="U178" t="str">
            <v>N/A</v>
          </cell>
          <cell r="V178" t="str">
            <v>N/A</v>
          </cell>
          <cell r="W178" t="str">
            <v>N/A</v>
          </cell>
          <cell r="X178" t="str">
            <v>N/A</v>
          </cell>
          <cell r="Y178">
            <v>5</v>
          </cell>
          <cell r="Z178">
            <v>0.74</v>
          </cell>
          <cell r="AA178">
            <v>0.9</v>
          </cell>
          <cell r="AB178">
            <v>0.9</v>
          </cell>
          <cell r="AC178">
            <v>0.95</v>
          </cell>
          <cell r="AD178">
            <v>0</v>
          </cell>
          <cell r="AE178">
            <v>0</v>
          </cell>
          <cell r="AF178">
            <v>0</v>
          </cell>
          <cell r="AG178" t="str">
            <v>Duty Cycle (All) (3)</v>
          </cell>
        </row>
        <row r="179">
          <cell r="B179" t="str">
            <v>Stryker (PDB)</v>
          </cell>
          <cell r="C179" t="str">
            <v>Stryker ICV Variant used for estimates in PDB</v>
          </cell>
          <cell r="D179" t="str">
            <v>W</v>
          </cell>
          <cell r="E179">
            <v>40800</v>
          </cell>
          <cell r="F179">
            <v>81</v>
          </cell>
          <cell r="G179">
            <v>58.1</v>
          </cell>
          <cell r="H179">
            <v>33.700000000000003</v>
          </cell>
          <cell r="I179">
            <v>1</v>
          </cell>
          <cell r="J179" t="str">
            <v>Diesel</v>
          </cell>
          <cell r="K179">
            <v>311</v>
          </cell>
          <cell r="L179">
            <v>53</v>
          </cell>
          <cell r="M179">
            <v>0.9</v>
          </cell>
          <cell r="N179">
            <v>3</v>
          </cell>
          <cell r="O179" t="str">
            <v>N/A</v>
          </cell>
          <cell r="P179" t="str">
            <v>N/A</v>
          </cell>
          <cell r="R179" t="str">
            <v>N/A</v>
          </cell>
          <cell r="S179" t="str">
            <v>N/A</v>
          </cell>
          <cell r="T179" t="str">
            <v>N/A</v>
          </cell>
          <cell r="U179" t="str">
            <v>N/A</v>
          </cell>
          <cell r="V179" t="str">
            <v>N/A</v>
          </cell>
          <cell r="W179" t="str">
            <v>N/A</v>
          </cell>
          <cell r="X179" t="str">
            <v>N/A</v>
          </cell>
          <cell r="Y179">
            <v>4</v>
          </cell>
          <cell r="Z179">
            <v>0.84</v>
          </cell>
          <cell r="AA179">
            <v>0.9</v>
          </cell>
          <cell r="AB179">
            <v>0.9</v>
          </cell>
          <cell r="AC179">
            <v>0.95</v>
          </cell>
          <cell r="AD179">
            <v>0</v>
          </cell>
          <cell r="AE179">
            <v>0</v>
          </cell>
          <cell r="AF179">
            <v>0</v>
          </cell>
          <cell r="AG179" t="str">
            <v>Duty Cycle (All) (3)</v>
          </cell>
        </row>
        <row r="180">
          <cell r="B180" t="str">
            <v>HMMWV (PDB)</v>
          </cell>
          <cell r="C180" t="str">
            <v>M1097A2 used for estimates in PDB</v>
          </cell>
          <cell r="D180" t="str">
            <v>W</v>
          </cell>
          <cell r="E180">
            <v>10300</v>
          </cell>
          <cell r="F180">
            <v>40</v>
          </cell>
          <cell r="G180">
            <v>35.299999999999997</v>
          </cell>
          <cell r="H180">
            <v>23.3</v>
          </cell>
          <cell r="I180">
            <v>0.7</v>
          </cell>
          <cell r="J180" t="str">
            <v>Diesel</v>
          </cell>
          <cell r="K180">
            <v>160</v>
          </cell>
          <cell r="L180">
            <v>25</v>
          </cell>
          <cell r="M180">
            <v>0.5</v>
          </cell>
          <cell r="N180">
            <v>3</v>
          </cell>
          <cell r="O180" t="str">
            <v>N/A</v>
          </cell>
          <cell r="P180" t="str">
            <v>N/A</v>
          </cell>
          <cell r="R180" t="str">
            <v>N/A</v>
          </cell>
          <cell r="S180" t="str">
            <v>N/A</v>
          </cell>
          <cell r="T180" t="str">
            <v>N/A</v>
          </cell>
          <cell r="U180" t="str">
            <v>N/A</v>
          </cell>
          <cell r="V180" t="str">
            <v>N/A</v>
          </cell>
          <cell r="W180" t="str">
            <v>N/A</v>
          </cell>
          <cell r="X180" t="str">
            <v>N/A</v>
          </cell>
          <cell r="Y180">
            <v>17</v>
          </cell>
          <cell r="Z180">
            <v>0.82</v>
          </cell>
          <cell r="AA180">
            <v>0.9</v>
          </cell>
          <cell r="AB180">
            <v>0.9</v>
          </cell>
          <cell r="AC180">
            <v>0.95</v>
          </cell>
          <cell r="AD180">
            <v>0</v>
          </cell>
          <cell r="AE180">
            <v>0</v>
          </cell>
          <cell r="AF180">
            <v>0</v>
          </cell>
          <cell r="AG180" t="str">
            <v>Duty Cycle (All) (3)</v>
          </cell>
        </row>
        <row r="181">
          <cell r="B181" t="str">
            <v>Up-Armored HMMWV (PDB)</v>
          </cell>
          <cell r="C181" t="str">
            <v>M1113 used for estimates in PDB</v>
          </cell>
          <cell r="D181" t="str">
            <v>W</v>
          </cell>
          <cell r="E181">
            <v>12000</v>
          </cell>
          <cell r="F181">
            <v>40</v>
          </cell>
          <cell r="G181">
            <v>37</v>
          </cell>
          <cell r="H181">
            <v>25.3</v>
          </cell>
          <cell r="I181">
            <v>0.7</v>
          </cell>
          <cell r="J181" t="str">
            <v>Diesel</v>
          </cell>
          <cell r="K181">
            <v>190</v>
          </cell>
          <cell r="L181">
            <v>25</v>
          </cell>
          <cell r="M181">
            <v>0.5</v>
          </cell>
          <cell r="N181">
            <v>3</v>
          </cell>
          <cell r="O181" t="str">
            <v>N/A</v>
          </cell>
          <cell r="P181" t="str">
            <v>N/A</v>
          </cell>
          <cell r="R181" t="str">
            <v>N/A</v>
          </cell>
          <cell r="S181" t="str">
            <v>N/A</v>
          </cell>
          <cell r="T181" t="str">
            <v>N/A</v>
          </cell>
          <cell r="U181" t="str">
            <v>N/A</v>
          </cell>
          <cell r="V181" t="str">
            <v>N/A</v>
          </cell>
          <cell r="W181" t="str">
            <v>N/A</v>
          </cell>
          <cell r="X181" t="str">
            <v>N/A</v>
          </cell>
          <cell r="Y181">
            <v>17</v>
          </cell>
          <cell r="Z181">
            <v>0.82</v>
          </cell>
          <cell r="AA181">
            <v>0.9</v>
          </cell>
          <cell r="AB181">
            <v>0.9</v>
          </cell>
          <cell r="AC181">
            <v>0.95</v>
          </cell>
          <cell r="AD181">
            <v>0</v>
          </cell>
          <cell r="AE181">
            <v>0</v>
          </cell>
          <cell r="AF181">
            <v>0</v>
          </cell>
          <cell r="AG181" t="str">
            <v>Duty Cycle (All) (3)</v>
          </cell>
        </row>
        <row r="182">
          <cell r="B182" t="str">
            <v>M1A1 (PDB)</v>
          </cell>
          <cell r="C182" t="str">
            <v>used for estimates in PDB</v>
          </cell>
          <cell r="D182" t="str">
            <v>T</v>
          </cell>
          <cell r="E182">
            <v>140000</v>
          </cell>
          <cell r="F182" t="str">
            <v>N/A</v>
          </cell>
          <cell r="G182">
            <v>76</v>
          </cell>
          <cell r="H182">
            <v>27.8</v>
          </cell>
          <cell r="I182">
            <v>0.8</v>
          </cell>
          <cell r="J182" t="str">
            <v>Turbine</v>
          </cell>
          <cell r="K182">
            <v>1500</v>
          </cell>
          <cell r="L182">
            <v>492</v>
          </cell>
          <cell r="M182">
            <v>16</v>
          </cell>
          <cell r="N182">
            <v>3</v>
          </cell>
          <cell r="O182" t="str">
            <v>N/A</v>
          </cell>
          <cell r="P182" t="str">
            <v>N/A</v>
          </cell>
          <cell r="R182" t="str">
            <v>N/A</v>
          </cell>
          <cell r="S182" t="str">
            <v>N/A</v>
          </cell>
          <cell r="T182" t="str">
            <v>N/A</v>
          </cell>
          <cell r="U182" t="str">
            <v>N/A</v>
          </cell>
          <cell r="V182" t="str">
            <v>N/A</v>
          </cell>
          <cell r="W182" t="str">
            <v>N/A</v>
          </cell>
          <cell r="X182" t="str">
            <v>N/A</v>
          </cell>
          <cell r="Y182">
            <v>15</v>
          </cell>
          <cell r="Z182">
            <v>0.78</v>
          </cell>
          <cell r="AA182">
            <v>0.9</v>
          </cell>
          <cell r="AB182">
            <v>0.9</v>
          </cell>
          <cell r="AC182">
            <v>0.95</v>
          </cell>
          <cell r="AD182">
            <v>0</v>
          </cell>
          <cell r="AE182">
            <v>0</v>
          </cell>
          <cell r="AF182">
            <v>0</v>
          </cell>
          <cell r="AG182" t="str">
            <v>Duty Cycle (All) (3)</v>
          </cell>
        </row>
        <row r="183">
          <cell r="B183" t="str">
            <v>M2 w-o Armor (PDB)</v>
          </cell>
          <cell r="C183" t="str">
            <v>used for estimates in PDB</v>
          </cell>
          <cell r="D183" t="str">
            <v>T</v>
          </cell>
          <cell r="E183">
            <v>60000</v>
          </cell>
          <cell r="F183" t="str">
            <v>N/A</v>
          </cell>
          <cell r="G183">
            <v>80</v>
          </cell>
          <cell r="H183">
            <v>16.8</v>
          </cell>
          <cell r="I183">
            <v>0.75</v>
          </cell>
          <cell r="J183" t="str">
            <v>Diesel</v>
          </cell>
          <cell r="K183">
            <v>600</v>
          </cell>
          <cell r="L183">
            <v>175</v>
          </cell>
          <cell r="M183">
            <v>1.2</v>
          </cell>
          <cell r="N183">
            <v>3</v>
          </cell>
          <cell r="O183" t="str">
            <v>N/A</v>
          </cell>
          <cell r="P183" t="str">
            <v>N/A</v>
          </cell>
          <cell r="R183" t="str">
            <v>N/A</v>
          </cell>
          <cell r="S183" t="str">
            <v>N/A</v>
          </cell>
          <cell r="T183" t="str">
            <v>N/A</v>
          </cell>
          <cell r="U183" t="str">
            <v>N/A</v>
          </cell>
          <cell r="V183" t="str">
            <v>N/A</v>
          </cell>
          <cell r="W183" t="str">
            <v>N/A</v>
          </cell>
          <cell r="X183" t="str">
            <v>N/A</v>
          </cell>
          <cell r="Y183">
            <v>11</v>
          </cell>
          <cell r="Z183">
            <v>0.68</v>
          </cell>
          <cell r="AA183">
            <v>0.9</v>
          </cell>
          <cell r="AB183">
            <v>0.9</v>
          </cell>
          <cell r="AC183">
            <v>0.95</v>
          </cell>
          <cell r="AD183">
            <v>0</v>
          </cell>
          <cell r="AE183">
            <v>0</v>
          </cell>
          <cell r="AF183">
            <v>0</v>
          </cell>
          <cell r="AG183" t="str">
            <v>Duty Cycle (All) (3)</v>
          </cell>
        </row>
        <row r="184">
          <cell r="B184" t="str">
            <v>M2 w- Armor (PDB)</v>
          </cell>
          <cell r="C184" t="str">
            <v>used for estimates in PDB</v>
          </cell>
          <cell r="D184" t="str">
            <v>T</v>
          </cell>
          <cell r="E184">
            <v>66000</v>
          </cell>
          <cell r="F184" t="str">
            <v>N/A</v>
          </cell>
          <cell r="G184">
            <v>82</v>
          </cell>
          <cell r="H184">
            <v>18.5</v>
          </cell>
          <cell r="I184">
            <v>0.75</v>
          </cell>
          <cell r="J184" t="str">
            <v>Diesel</v>
          </cell>
          <cell r="K184">
            <v>600</v>
          </cell>
          <cell r="L184">
            <v>175</v>
          </cell>
          <cell r="M184">
            <v>1.2</v>
          </cell>
          <cell r="N184">
            <v>3</v>
          </cell>
          <cell r="O184" t="str">
            <v>N/A</v>
          </cell>
          <cell r="P184" t="str">
            <v>N/A</v>
          </cell>
          <cell r="R184" t="str">
            <v>N/A</v>
          </cell>
          <cell r="S184" t="str">
            <v>N/A</v>
          </cell>
          <cell r="T184" t="str">
            <v>N/A</v>
          </cell>
          <cell r="U184" t="str">
            <v>N/A</v>
          </cell>
          <cell r="V184" t="str">
            <v>N/A</v>
          </cell>
          <cell r="W184" t="str">
            <v>N/A</v>
          </cell>
          <cell r="X184" t="str">
            <v>N/A</v>
          </cell>
          <cell r="Y184">
            <v>5</v>
          </cell>
          <cell r="Z184">
            <v>0.68</v>
          </cell>
          <cell r="AA184">
            <v>0.9</v>
          </cell>
          <cell r="AB184">
            <v>0.9</v>
          </cell>
          <cell r="AC184">
            <v>0.95</v>
          </cell>
          <cell r="AD184">
            <v>0</v>
          </cell>
          <cell r="AE184">
            <v>0</v>
          </cell>
          <cell r="AF184">
            <v>0</v>
          </cell>
          <cell r="AG184" t="str">
            <v>Duty Cycle (All) (3)</v>
          </cell>
        </row>
        <row r="185">
          <cell r="B185" t="str">
            <v>M109 (PDB)</v>
          </cell>
          <cell r="C185" t="str">
            <v>used for estimates in PDB</v>
          </cell>
          <cell r="D185" t="str">
            <v>T</v>
          </cell>
          <cell r="E185">
            <v>55000</v>
          </cell>
          <cell r="F185" t="str">
            <v>N/A</v>
          </cell>
          <cell r="G185">
            <v>80</v>
          </cell>
          <cell r="H185">
            <v>25.7</v>
          </cell>
          <cell r="I185">
            <v>1.2</v>
          </cell>
          <cell r="J185" t="str">
            <v>Diesel</v>
          </cell>
          <cell r="K185">
            <v>440</v>
          </cell>
          <cell r="L185">
            <v>133</v>
          </cell>
          <cell r="M185">
            <v>1.3</v>
          </cell>
          <cell r="N185">
            <v>3</v>
          </cell>
          <cell r="O185" t="str">
            <v>N/A</v>
          </cell>
          <cell r="P185" t="str">
            <v>N/A</v>
          </cell>
          <cell r="R185" t="str">
            <v>N/A</v>
          </cell>
          <cell r="S185" t="str">
            <v>N/A</v>
          </cell>
          <cell r="T185" t="str">
            <v>N/A</v>
          </cell>
          <cell r="U185" t="str">
            <v>N/A</v>
          </cell>
          <cell r="V185" t="str">
            <v>N/A</v>
          </cell>
          <cell r="W185" t="str">
            <v>N/A</v>
          </cell>
          <cell r="X185" t="str">
            <v>N/A</v>
          </cell>
          <cell r="Y185">
            <v>14</v>
          </cell>
          <cell r="Z185">
            <v>0.71</v>
          </cell>
          <cell r="AA185">
            <v>0.9</v>
          </cell>
          <cell r="AB185">
            <v>0.9</v>
          </cell>
          <cell r="AC185">
            <v>0.95</v>
          </cell>
          <cell r="AD185">
            <v>0</v>
          </cell>
          <cell r="AE185">
            <v>0</v>
          </cell>
          <cell r="AF185">
            <v>0</v>
          </cell>
          <cell r="AG185" t="str">
            <v>Duty Cycle (All) (3)</v>
          </cell>
        </row>
        <row r="186">
          <cell r="B186" t="str">
            <v>FCS MGV 21 Ton</v>
          </cell>
          <cell r="C186" t="str">
            <v>FCS Main Ground Vehicle DE3 is band track, diesel, hybrid @21 ton (ICV, MV-E, MV-T)</v>
          </cell>
          <cell r="D186" t="str">
            <v>T</v>
          </cell>
          <cell r="E186">
            <v>42000</v>
          </cell>
          <cell r="F186" t="str">
            <v>N/A</v>
          </cell>
          <cell r="G186">
            <v>68.400000000000006</v>
          </cell>
          <cell r="H186">
            <v>18.5</v>
          </cell>
          <cell r="I186">
            <v>1.1000000000000001</v>
          </cell>
          <cell r="J186" t="str">
            <v>Diesel</v>
          </cell>
          <cell r="K186">
            <v>550</v>
          </cell>
          <cell r="L186">
            <v>250</v>
          </cell>
          <cell r="M186">
            <v>0.9</v>
          </cell>
          <cell r="N186">
            <v>3</v>
          </cell>
          <cell r="O186">
            <v>0.98</v>
          </cell>
          <cell r="P186">
            <v>0.93</v>
          </cell>
          <cell r="R186">
            <v>0.96</v>
          </cell>
          <cell r="S186">
            <v>0.9</v>
          </cell>
          <cell r="T186">
            <v>0.9</v>
          </cell>
          <cell r="V186">
            <v>0</v>
          </cell>
          <cell r="W186">
            <v>0</v>
          </cell>
          <cell r="X186">
            <v>0</v>
          </cell>
          <cell r="Y186" t="str">
            <v>N/A</v>
          </cell>
          <cell r="Z186" t="str">
            <v>N/A</v>
          </cell>
          <cell r="AA186" t="str">
            <v>N/A</v>
          </cell>
          <cell r="AB186" t="str">
            <v>N/A</v>
          </cell>
          <cell r="AC186" t="str">
            <v>N/A</v>
          </cell>
          <cell r="AD186" t="str">
            <v>N/A</v>
          </cell>
          <cell r="AE186" t="str">
            <v>N/A</v>
          </cell>
          <cell r="AF186" t="str">
            <v>N/A</v>
          </cell>
          <cell r="AG186" t="str">
            <v>Duty Cycle (All) (3)</v>
          </cell>
        </row>
        <row r="187">
          <cell r="B187" t="str">
            <v>FCS MGV 22.5 Ton</v>
          </cell>
          <cell r="C187" t="str">
            <v>FCS Main Ground Vehicle DE3 is band track, diesel, hybrid @22.5 ton (MCS, C2V, RSV, NLOS, MCMV, BRIDGEV, MADS)</v>
          </cell>
          <cell r="D187" t="str">
            <v>T</v>
          </cell>
          <cell r="E187">
            <v>45000</v>
          </cell>
          <cell r="F187" t="str">
            <v>N/A</v>
          </cell>
          <cell r="G187">
            <v>68.400000000000006</v>
          </cell>
          <cell r="H187">
            <v>19.5</v>
          </cell>
          <cell r="I187">
            <v>1.1000000000000001</v>
          </cell>
          <cell r="J187" t="str">
            <v>Diesel</v>
          </cell>
          <cell r="K187">
            <v>550</v>
          </cell>
          <cell r="L187">
            <v>250</v>
          </cell>
          <cell r="M187">
            <v>0.9</v>
          </cell>
          <cell r="N187">
            <v>3</v>
          </cell>
          <cell r="O187">
            <v>0.98</v>
          </cell>
          <cell r="P187">
            <v>0.93</v>
          </cell>
          <cell r="R187">
            <v>0.96</v>
          </cell>
          <cell r="S187">
            <v>0.9</v>
          </cell>
          <cell r="T187">
            <v>0.9</v>
          </cell>
          <cell r="V187">
            <v>0</v>
          </cell>
          <cell r="W187">
            <v>0</v>
          </cell>
          <cell r="X187">
            <v>0</v>
          </cell>
          <cell r="Y187" t="str">
            <v>N/A</v>
          </cell>
          <cell r="Z187" t="str">
            <v>N/A</v>
          </cell>
          <cell r="AA187" t="str">
            <v>N/A</v>
          </cell>
          <cell r="AB187" t="str">
            <v>N/A</v>
          </cell>
          <cell r="AC187" t="str">
            <v>N/A</v>
          </cell>
          <cell r="AD187" t="str">
            <v>N/A</v>
          </cell>
          <cell r="AE187" t="str">
            <v>N/A</v>
          </cell>
          <cell r="AF187" t="str">
            <v>N/A</v>
          </cell>
          <cell r="AG187" t="str">
            <v>Duty Cycle (All) (3)</v>
          </cell>
        </row>
        <row r="188">
          <cell r="B188" t="str">
            <v>FCS MGV 27 Ton</v>
          </cell>
          <cell r="C188" t="str">
            <v>FCS Main Ground Vehicle DE3 is band track, diesel, hybrid @27 ton (NLOS-Cannon)</v>
          </cell>
          <cell r="D188" t="str">
            <v>T</v>
          </cell>
          <cell r="E188">
            <v>54000</v>
          </cell>
          <cell r="F188" t="str">
            <v>N/A</v>
          </cell>
          <cell r="G188">
            <v>68.400000000000006</v>
          </cell>
          <cell r="H188">
            <v>25.3</v>
          </cell>
          <cell r="I188">
            <v>1.1000000000000001</v>
          </cell>
          <cell r="J188" t="str">
            <v>Diesel</v>
          </cell>
          <cell r="K188">
            <v>550</v>
          </cell>
          <cell r="L188">
            <v>250</v>
          </cell>
          <cell r="M188">
            <v>0.9</v>
          </cell>
          <cell r="N188">
            <v>3</v>
          </cell>
          <cell r="O188">
            <v>0.98</v>
          </cell>
          <cell r="P188">
            <v>0.93</v>
          </cell>
          <cell r="R188">
            <v>0.96</v>
          </cell>
          <cell r="S188">
            <v>0.9</v>
          </cell>
          <cell r="T188">
            <v>0.9</v>
          </cell>
          <cell r="V188">
            <v>0</v>
          </cell>
          <cell r="W188">
            <v>0</v>
          </cell>
          <cell r="X188">
            <v>0</v>
          </cell>
          <cell r="Y188" t="str">
            <v>N/A</v>
          </cell>
          <cell r="Z188" t="str">
            <v>N/A</v>
          </cell>
          <cell r="AA188" t="str">
            <v>N/A</v>
          </cell>
          <cell r="AB188" t="str">
            <v>N/A</v>
          </cell>
          <cell r="AC188" t="str">
            <v>N/A</v>
          </cell>
          <cell r="AD188" t="str">
            <v>N/A</v>
          </cell>
          <cell r="AE188" t="str">
            <v>N/A</v>
          </cell>
          <cell r="AF188" t="str">
            <v>N/A</v>
          </cell>
          <cell r="AG188" t="str">
            <v>Duty Cycle (All) (3)</v>
          </cell>
        </row>
        <row r="189">
          <cell r="B189" t="str">
            <v>HIMARS (MTV)</v>
          </cell>
          <cell r="C189" t="str">
            <v>HIMARS surogated with MTV (6x6)</v>
          </cell>
          <cell r="D189" t="str">
            <v>W</v>
          </cell>
          <cell r="E189">
            <v>24000</v>
          </cell>
          <cell r="F189">
            <v>62</v>
          </cell>
          <cell r="G189">
            <v>51.3</v>
          </cell>
          <cell r="H189">
            <v>20.5</v>
          </cell>
          <cell r="I189">
            <v>0.75</v>
          </cell>
          <cell r="J189" t="str">
            <v>Diesel</v>
          </cell>
          <cell r="K189">
            <v>330</v>
          </cell>
          <cell r="L189">
            <v>52</v>
          </cell>
          <cell r="M189">
            <v>0.72</v>
          </cell>
          <cell r="N189">
            <v>3</v>
          </cell>
          <cell r="O189" t="str">
            <v>N/A</v>
          </cell>
          <cell r="P189" t="str">
            <v>N/A</v>
          </cell>
          <cell r="Q189" t="str">
            <v>N/A</v>
          </cell>
          <cell r="R189" t="str">
            <v>N/A</v>
          </cell>
          <cell r="S189" t="str">
            <v>N/A</v>
          </cell>
          <cell r="T189" t="str">
            <v>N/A</v>
          </cell>
          <cell r="U189" t="str">
            <v>N/A</v>
          </cell>
          <cell r="V189" t="str">
            <v>N/A</v>
          </cell>
          <cell r="W189" t="str">
            <v>N/A</v>
          </cell>
          <cell r="X189" t="str">
            <v>N/A</v>
          </cell>
          <cell r="Y189">
            <v>16</v>
          </cell>
          <cell r="Z189">
            <v>0.75</v>
          </cell>
          <cell r="AA189">
            <v>0.9</v>
          </cell>
          <cell r="AB189">
            <v>0.9</v>
          </cell>
          <cell r="AC189">
            <v>0.95</v>
          </cell>
          <cell r="AD189">
            <v>0</v>
          </cell>
          <cell r="AE189">
            <v>0</v>
          </cell>
          <cell r="AF189">
            <v>0</v>
          </cell>
          <cell r="AG189" t="str">
            <v>Duty Cycle (All) (3)</v>
          </cell>
        </row>
        <row r="190">
          <cell r="B190" t="str">
            <v>HIMARS Supply (MTV +Trailer)</v>
          </cell>
          <cell r="C190" t="str">
            <v>HIMARS surogated with MTV (6x6) with 2-axle trailer</v>
          </cell>
          <cell r="D190" t="str">
            <v>W</v>
          </cell>
          <cell r="E190">
            <v>50000</v>
          </cell>
          <cell r="F190">
            <v>62</v>
          </cell>
          <cell r="G190">
            <v>51.3</v>
          </cell>
          <cell r="H190">
            <v>29.7</v>
          </cell>
          <cell r="I190">
            <v>0.75</v>
          </cell>
          <cell r="J190" t="str">
            <v>Diesel</v>
          </cell>
          <cell r="K190">
            <v>330</v>
          </cell>
          <cell r="L190">
            <v>52</v>
          </cell>
          <cell r="M190">
            <v>0.72</v>
          </cell>
          <cell r="N190">
            <v>3</v>
          </cell>
          <cell r="O190" t="str">
            <v>N/A</v>
          </cell>
          <cell r="P190" t="str">
            <v>N/A</v>
          </cell>
          <cell r="Q190" t="str">
            <v>N/A</v>
          </cell>
          <cell r="R190" t="str">
            <v>N/A</v>
          </cell>
          <cell r="S190" t="str">
            <v>N/A</v>
          </cell>
          <cell r="T190" t="str">
            <v>N/A</v>
          </cell>
          <cell r="U190" t="str">
            <v>N/A</v>
          </cell>
          <cell r="V190" t="str">
            <v>N/A</v>
          </cell>
          <cell r="W190" t="str">
            <v>N/A</v>
          </cell>
          <cell r="X190" t="str">
            <v>N/A</v>
          </cell>
          <cell r="Y190">
            <v>16</v>
          </cell>
          <cell r="Z190">
            <v>0.75</v>
          </cell>
          <cell r="AA190">
            <v>0.9</v>
          </cell>
          <cell r="AB190">
            <v>0.9</v>
          </cell>
          <cell r="AC190">
            <v>0.95</v>
          </cell>
          <cell r="AD190">
            <v>0</v>
          </cell>
          <cell r="AE190">
            <v>0</v>
          </cell>
          <cell r="AF190">
            <v>0</v>
          </cell>
          <cell r="AG190" t="str">
            <v>Duty Cycle (All) (3)</v>
          </cell>
        </row>
        <row r="191">
          <cell r="AG191" t="str">
            <v>Duty Cycle (All) (3)</v>
          </cell>
        </row>
        <row r="192">
          <cell r="B192" t="str">
            <v>HMMWV (6 Ton)</v>
          </cell>
          <cell r="C192" t="str">
            <v>HMMWV platform @12500 lbs 4x4 used for (HMMWV-MP1114)</v>
          </cell>
          <cell r="D192" t="str">
            <v>W</v>
          </cell>
          <cell r="E192">
            <v>12500</v>
          </cell>
          <cell r="F192">
            <v>40</v>
          </cell>
          <cell r="G192">
            <v>37</v>
          </cell>
          <cell r="H192">
            <v>25.3</v>
          </cell>
          <cell r="I192">
            <v>0.7</v>
          </cell>
          <cell r="J192" t="str">
            <v>Diesel</v>
          </cell>
          <cell r="K192">
            <v>190</v>
          </cell>
          <cell r="L192">
            <v>25</v>
          </cell>
          <cell r="M192">
            <v>0.52</v>
          </cell>
          <cell r="N192">
            <v>3</v>
          </cell>
          <cell r="O192" t="str">
            <v>N/A</v>
          </cell>
          <cell r="P192" t="str">
            <v>N/A</v>
          </cell>
          <cell r="Q192" t="str">
            <v>N/A</v>
          </cell>
          <cell r="R192" t="str">
            <v>N/A</v>
          </cell>
          <cell r="S192" t="str">
            <v>N/A</v>
          </cell>
          <cell r="T192" t="str">
            <v>N/A</v>
          </cell>
          <cell r="U192" t="str">
            <v>N/A</v>
          </cell>
          <cell r="V192" t="str">
            <v>N/A</v>
          </cell>
          <cell r="W192" t="str">
            <v>N/A</v>
          </cell>
          <cell r="X192" t="str">
            <v>N/A</v>
          </cell>
          <cell r="Y192">
            <v>17</v>
          </cell>
          <cell r="Z192">
            <v>0.82</v>
          </cell>
          <cell r="AA192">
            <v>0.9</v>
          </cell>
          <cell r="AB192">
            <v>0.9</v>
          </cell>
          <cell r="AC192">
            <v>0.95</v>
          </cell>
          <cell r="AD192">
            <v>0</v>
          </cell>
          <cell r="AE192">
            <v>0</v>
          </cell>
          <cell r="AF192">
            <v>0</v>
          </cell>
          <cell r="AG192" t="str">
            <v>Duty Cycle (All) (3)</v>
          </cell>
        </row>
        <row r="193">
          <cell r="B193" t="str">
            <v>HMMWV +Trailer (7 Ton)</v>
          </cell>
          <cell r="C193" t="str">
            <v>HMMWV platform @14000 lbs 4x4 used for (Q36, Q64, ACS)</v>
          </cell>
          <cell r="D193" t="str">
            <v>W</v>
          </cell>
          <cell r="E193">
            <v>14000</v>
          </cell>
          <cell r="F193">
            <v>40</v>
          </cell>
          <cell r="G193">
            <v>35.299999999999997</v>
          </cell>
          <cell r="H193">
            <v>22.2</v>
          </cell>
          <cell r="I193">
            <v>0.7</v>
          </cell>
          <cell r="J193" t="str">
            <v>Diesel</v>
          </cell>
          <cell r="K193">
            <v>160</v>
          </cell>
          <cell r="L193">
            <v>25</v>
          </cell>
          <cell r="M193">
            <v>0.52</v>
          </cell>
          <cell r="N193">
            <v>3</v>
          </cell>
          <cell r="O193" t="str">
            <v>N/A</v>
          </cell>
          <cell r="P193" t="str">
            <v>N/A</v>
          </cell>
          <cell r="Q193" t="str">
            <v>N/A</v>
          </cell>
          <cell r="R193" t="str">
            <v>N/A</v>
          </cell>
          <cell r="S193" t="str">
            <v>N/A</v>
          </cell>
          <cell r="T193" t="str">
            <v>N/A</v>
          </cell>
          <cell r="U193" t="str">
            <v>N/A</v>
          </cell>
          <cell r="V193" t="str">
            <v>N/A</v>
          </cell>
          <cell r="W193" t="str">
            <v>N/A</v>
          </cell>
          <cell r="X193" t="str">
            <v>N/A</v>
          </cell>
          <cell r="Y193">
            <v>17</v>
          </cell>
          <cell r="Z193">
            <v>0.82</v>
          </cell>
          <cell r="AA193">
            <v>0.9</v>
          </cell>
          <cell r="AB193">
            <v>0.9</v>
          </cell>
          <cell r="AC193">
            <v>0.95</v>
          </cell>
          <cell r="AD193">
            <v>0</v>
          </cell>
          <cell r="AE193">
            <v>0</v>
          </cell>
          <cell r="AF193">
            <v>0</v>
          </cell>
          <cell r="AG193" t="str">
            <v>Duty Cycle (All) (3)</v>
          </cell>
        </row>
        <row r="194">
          <cell r="B194" t="str">
            <v>HEMTT LHS (31.5 Ton)</v>
          </cell>
          <cell r="C194" t="str">
            <v>HEMTT LHS @31.5 Tons used for HEMTT-Fueler, LHS-Cannon, FRS, MTR, SUAV carriers)</v>
          </cell>
          <cell r="D194" t="str">
            <v>W</v>
          </cell>
          <cell r="E194">
            <v>63438</v>
          </cell>
          <cell r="F194">
            <v>40</v>
          </cell>
          <cell r="G194">
            <v>48</v>
          </cell>
          <cell r="H194">
            <v>38</v>
          </cell>
          <cell r="I194">
            <v>1</v>
          </cell>
          <cell r="J194" t="str">
            <v>Diesel</v>
          </cell>
          <cell r="K194">
            <v>445</v>
          </cell>
          <cell r="L194">
            <v>155</v>
          </cell>
          <cell r="M194">
            <v>1.2</v>
          </cell>
          <cell r="N194">
            <v>3</v>
          </cell>
          <cell r="O194" t="str">
            <v>N/A</v>
          </cell>
          <cell r="P194" t="str">
            <v>N/A</v>
          </cell>
          <cell r="Q194" t="str">
            <v>N/A</v>
          </cell>
          <cell r="R194" t="str">
            <v>N/A</v>
          </cell>
          <cell r="S194" t="str">
            <v>N/A</v>
          </cell>
          <cell r="T194" t="str">
            <v>N/A</v>
          </cell>
          <cell r="U194" t="str">
            <v>N/A</v>
          </cell>
          <cell r="V194" t="str">
            <v>N/A</v>
          </cell>
          <cell r="W194" t="str">
            <v>N/A</v>
          </cell>
          <cell r="X194" t="str">
            <v>N/A</v>
          </cell>
          <cell r="Y194">
            <v>18</v>
          </cell>
          <cell r="Z194">
            <v>0.78</v>
          </cell>
          <cell r="AA194">
            <v>0.9</v>
          </cell>
          <cell r="AB194">
            <v>0.9</v>
          </cell>
          <cell r="AC194">
            <v>0.95</v>
          </cell>
          <cell r="AD194">
            <v>0</v>
          </cell>
          <cell r="AE194">
            <v>0</v>
          </cell>
          <cell r="AF194">
            <v>0</v>
          </cell>
          <cell r="AG194" t="str">
            <v>Duty Cycle (All) (3)</v>
          </cell>
        </row>
        <row r="195">
          <cell r="B195" t="str">
            <v>HEMTT LHS-PLS (51 Ton)</v>
          </cell>
          <cell r="C195" t="str">
            <v>HEMTT LHS with PLS Trailer @51 Tons used for HEMTT-LHS-PLS and wrecker</v>
          </cell>
          <cell r="D195" t="str">
            <v>W</v>
          </cell>
          <cell r="E195">
            <v>101936</v>
          </cell>
          <cell r="F195">
            <v>40</v>
          </cell>
          <cell r="G195">
            <v>48</v>
          </cell>
          <cell r="H195">
            <v>32.700000000000003</v>
          </cell>
          <cell r="I195">
            <v>1</v>
          </cell>
          <cell r="J195" t="str">
            <v>Diesel</v>
          </cell>
          <cell r="K195">
            <v>445</v>
          </cell>
          <cell r="L195">
            <v>155</v>
          </cell>
          <cell r="M195">
            <v>1.2</v>
          </cell>
          <cell r="N195">
            <v>3</v>
          </cell>
          <cell r="O195" t="str">
            <v>N/A</v>
          </cell>
          <cell r="P195" t="str">
            <v>N/A</v>
          </cell>
          <cell r="Q195" t="str">
            <v>N/A</v>
          </cell>
          <cell r="R195" t="str">
            <v>N/A</v>
          </cell>
          <cell r="S195" t="str">
            <v>N/A</v>
          </cell>
          <cell r="T195" t="str">
            <v>N/A</v>
          </cell>
          <cell r="U195" t="str">
            <v>N/A</v>
          </cell>
          <cell r="V195" t="str">
            <v>N/A</v>
          </cell>
          <cell r="W195" t="str">
            <v>N/A</v>
          </cell>
          <cell r="X195" t="str">
            <v>N/A</v>
          </cell>
          <cell r="Y195">
            <v>1</v>
          </cell>
          <cell r="Z195">
            <v>0.78</v>
          </cell>
          <cell r="AA195">
            <v>0.9</v>
          </cell>
          <cell r="AB195">
            <v>0.9</v>
          </cell>
          <cell r="AC195">
            <v>0.95</v>
          </cell>
          <cell r="AD195">
            <v>0</v>
          </cell>
          <cell r="AE195">
            <v>0</v>
          </cell>
          <cell r="AF195">
            <v>0</v>
          </cell>
          <cell r="AG195" t="str">
            <v>Duty Cycle (All) (3)</v>
          </cell>
        </row>
        <row r="196">
          <cell r="B196" t="str">
            <v>ARV (5 Ton)</v>
          </cell>
          <cell r="C196" t="str">
            <v>ARV FCS Unmanned @5 Ton 6x6 hybrid used for Mule-MCS-Load, Mule-RSTA-Load</v>
          </cell>
          <cell r="D196" t="str">
            <v>W</v>
          </cell>
          <cell r="E196">
            <v>10000</v>
          </cell>
          <cell r="F196">
            <v>40</v>
          </cell>
          <cell r="G196">
            <v>37</v>
          </cell>
          <cell r="H196">
            <v>18</v>
          </cell>
          <cell r="I196">
            <v>0.7</v>
          </cell>
          <cell r="J196" t="str">
            <v>Diesel</v>
          </cell>
          <cell r="K196">
            <v>160.80000000000001</v>
          </cell>
          <cell r="L196">
            <v>92</v>
          </cell>
          <cell r="M196">
            <v>0.52</v>
          </cell>
          <cell r="N196">
            <v>3</v>
          </cell>
          <cell r="O196">
            <v>0.98</v>
          </cell>
          <cell r="P196">
            <v>0.93</v>
          </cell>
          <cell r="R196">
            <v>0.96</v>
          </cell>
          <cell r="S196">
            <v>0.9</v>
          </cell>
          <cell r="T196">
            <v>0.9</v>
          </cell>
          <cell r="V196">
            <v>0</v>
          </cell>
          <cell r="W196">
            <v>0</v>
          </cell>
          <cell r="X196">
            <v>0</v>
          </cell>
          <cell r="Y196" t="str">
            <v>N/A</v>
          </cell>
          <cell r="Z196" t="str">
            <v>N/A</v>
          </cell>
          <cell r="AA196" t="str">
            <v>N/A</v>
          </cell>
          <cell r="AB196" t="str">
            <v>N/A</v>
          </cell>
          <cell r="AC196" t="str">
            <v>N/A</v>
          </cell>
          <cell r="AD196" t="str">
            <v>N/A</v>
          </cell>
          <cell r="AE196" t="str">
            <v>N/A</v>
          </cell>
          <cell r="AF196" t="str">
            <v>N/A</v>
          </cell>
          <cell r="AG196" t="str">
            <v>Duty Cycle (All) (3)</v>
          </cell>
        </row>
        <row r="197">
          <cell r="B197" t="str">
            <v>Mule (2.5 Ton)</v>
          </cell>
          <cell r="C197" t="str">
            <v>MULE FCS Unmanned @2.5 Ton 6x6 hybrid used for Mule-ICV-Load, Mule-GSTAMIDS-Load, ARV-A-L</v>
          </cell>
          <cell r="D197" t="str">
            <v>W</v>
          </cell>
          <cell r="E197">
            <v>5000</v>
          </cell>
          <cell r="F197">
            <v>40</v>
          </cell>
          <cell r="G197">
            <v>37</v>
          </cell>
          <cell r="H197">
            <v>12.4</v>
          </cell>
          <cell r="I197">
            <v>0.7</v>
          </cell>
          <cell r="J197" t="str">
            <v>Diesel</v>
          </cell>
          <cell r="K197">
            <v>160.80000000000001</v>
          </cell>
          <cell r="L197">
            <v>39</v>
          </cell>
          <cell r="M197">
            <v>0.52</v>
          </cell>
          <cell r="N197">
            <v>3</v>
          </cell>
          <cell r="O197">
            <v>0.98</v>
          </cell>
          <cell r="P197">
            <v>0.93</v>
          </cell>
          <cell r="R197">
            <v>0.96</v>
          </cell>
          <cell r="S197">
            <v>0.9</v>
          </cell>
          <cell r="T197">
            <v>0.9</v>
          </cell>
          <cell r="V197">
            <v>0</v>
          </cell>
          <cell r="W197">
            <v>0</v>
          </cell>
          <cell r="X197">
            <v>0</v>
          </cell>
          <cell r="Y197" t="str">
            <v>N/A</v>
          </cell>
          <cell r="Z197" t="str">
            <v>N/A</v>
          </cell>
          <cell r="AA197" t="str">
            <v>N/A</v>
          </cell>
          <cell r="AB197" t="str">
            <v>N/A</v>
          </cell>
          <cell r="AC197" t="str">
            <v>N/A</v>
          </cell>
          <cell r="AD197" t="str">
            <v>N/A</v>
          </cell>
          <cell r="AE197" t="str">
            <v>N/A</v>
          </cell>
          <cell r="AF197" t="str">
            <v>N/A</v>
          </cell>
          <cell r="AG197" t="str">
            <v>Duty Cycle (All) (3)</v>
          </cell>
        </row>
        <row r="198">
          <cell r="B198" t="str">
            <v>Stryker</v>
          </cell>
          <cell r="C198" t="str">
            <v>Stryker ICV -Equal Wgt Distribution</v>
          </cell>
          <cell r="D198" t="str">
            <v>W</v>
          </cell>
          <cell r="E198">
            <v>40800</v>
          </cell>
          <cell r="F198">
            <v>81</v>
          </cell>
          <cell r="G198">
            <v>58.1</v>
          </cell>
          <cell r="H198">
            <v>33.700000000000003</v>
          </cell>
          <cell r="I198">
            <v>1.2</v>
          </cell>
          <cell r="J198" t="str">
            <v>Diesel</v>
          </cell>
          <cell r="K198">
            <v>311</v>
          </cell>
          <cell r="L198">
            <v>55</v>
          </cell>
          <cell r="M198">
            <v>0.87</v>
          </cell>
          <cell r="N198">
            <v>3</v>
          </cell>
          <cell r="Y198">
            <v>4</v>
          </cell>
          <cell r="Z198">
            <v>0.84</v>
          </cell>
          <cell r="AA198">
            <v>0.9</v>
          </cell>
          <cell r="AB198">
            <v>0.9</v>
          </cell>
          <cell r="AC198">
            <v>0.9</v>
          </cell>
          <cell r="AD198">
            <v>0</v>
          </cell>
          <cell r="AE198">
            <v>0</v>
          </cell>
          <cell r="AF198">
            <v>0</v>
          </cell>
          <cell r="AG198" t="str">
            <v>Duty Cycle (All) (3)</v>
          </cell>
        </row>
        <row r="199">
          <cell r="B199" t="str">
            <v>FCS ICV</v>
          </cell>
          <cell r="C199" t="str">
            <v>FCS ICV Variant based on DE3 design FC Loaded</v>
          </cell>
          <cell r="D199" t="str">
            <v>T</v>
          </cell>
          <cell r="E199">
            <v>42600</v>
          </cell>
          <cell r="F199" t="str">
            <v>N/A</v>
          </cell>
          <cell r="G199">
            <v>70</v>
          </cell>
          <cell r="H199">
            <v>17.899999999999999</v>
          </cell>
          <cell r="I199">
            <v>1.1000000000000001</v>
          </cell>
          <cell r="J199" t="str">
            <v>Diesel</v>
          </cell>
          <cell r="K199">
            <v>550</v>
          </cell>
          <cell r="L199">
            <v>142</v>
          </cell>
          <cell r="M199">
            <v>0.6</v>
          </cell>
          <cell r="N199">
            <v>3</v>
          </cell>
          <cell r="O199">
            <v>0.99</v>
          </cell>
          <cell r="P199">
            <v>0.95</v>
          </cell>
          <cell r="Q199">
            <v>0.95</v>
          </cell>
          <cell r="R199">
            <v>0.95</v>
          </cell>
          <cell r="S199">
            <v>0.9</v>
          </cell>
          <cell r="T199">
            <v>0.9</v>
          </cell>
          <cell r="U199">
            <v>1</v>
          </cell>
          <cell r="V199">
            <v>0</v>
          </cell>
          <cell r="W199">
            <v>0</v>
          </cell>
          <cell r="X199">
            <v>0</v>
          </cell>
          <cell r="AG199" t="str">
            <v>Duty Cycle (All) (3)</v>
          </cell>
        </row>
        <row r="200">
          <cell r="B200" t="str">
            <v>HEMTT (M985)</v>
          </cell>
          <cell r="C200" t="str">
            <v>HEMTT-LHS (Fully Loaded)</v>
          </cell>
          <cell r="D200" t="str">
            <v>W</v>
          </cell>
          <cell r="E200">
            <v>62037</v>
          </cell>
          <cell r="F200">
            <v>40</v>
          </cell>
          <cell r="G200">
            <v>68</v>
          </cell>
          <cell r="H200">
            <v>33.1</v>
          </cell>
          <cell r="I200">
            <v>0.75</v>
          </cell>
          <cell r="J200" t="str">
            <v>Diesel</v>
          </cell>
          <cell r="K200">
            <v>445</v>
          </cell>
          <cell r="L200">
            <v>127</v>
          </cell>
          <cell r="M200">
            <v>1.2</v>
          </cell>
          <cell r="N200">
            <v>3</v>
          </cell>
          <cell r="Y200">
            <v>1</v>
          </cell>
          <cell r="Z200">
            <v>0.78</v>
          </cell>
          <cell r="AA200">
            <v>0.9</v>
          </cell>
          <cell r="AB200">
            <v>0.9</v>
          </cell>
          <cell r="AC200">
            <v>0.9</v>
          </cell>
          <cell r="AD200">
            <v>0</v>
          </cell>
          <cell r="AE200">
            <v>0</v>
          </cell>
          <cell r="AF200">
            <v>0</v>
          </cell>
          <cell r="AG200" t="str">
            <v>Duty Cycle (All) (3)</v>
          </cell>
        </row>
        <row r="201">
          <cell r="B201" t="str">
            <v>HMMWV (ECV)</v>
          </cell>
          <cell r="C201" t="str">
            <v xml:space="preserve">HMMWV Up-Armored </v>
          </cell>
          <cell r="D201" t="str">
            <v>W</v>
          </cell>
          <cell r="E201">
            <v>12000</v>
          </cell>
          <cell r="F201">
            <v>40</v>
          </cell>
          <cell r="G201">
            <v>35</v>
          </cell>
          <cell r="H201">
            <v>27</v>
          </cell>
          <cell r="I201">
            <v>0.7</v>
          </cell>
          <cell r="J201" t="str">
            <v>Diesel</v>
          </cell>
          <cell r="K201">
            <v>190</v>
          </cell>
          <cell r="L201">
            <v>25</v>
          </cell>
          <cell r="M201">
            <v>0.9</v>
          </cell>
          <cell r="N201">
            <v>3</v>
          </cell>
          <cell r="Y201">
            <v>15</v>
          </cell>
          <cell r="Z201">
            <v>0.82</v>
          </cell>
          <cell r="AA201">
            <v>0.9</v>
          </cell>
          <cell r="AB201">
            <v>0.9</v>
          </cell>
          <cell r="AC201">
            <v>0.9</v>
          </cell>
          <cell r="AD201">
            <v>0</v>
          </cell>
          <cell r="AE201">
            <v>0</v>
          </cell>
          <cell r="AF201">
            <v>0</v>
          </cell>
          <cell r="AG201" t="str">
            <v>Duty Cycle (All) (3)</v>
          </cell>
        </row>
        <row r="202">
          <cell r="B202" t="str">
            <v>MTVL</v>
          </cell>
          <cell r="C202" t="str">
            <v>Stretched M113A3</v>
          </cell>
          <cell r="D202" t="str">
            <v>T</v>
          </cell>
          <cell r="E202">
            <v>40000</v>
          </cell>
          <cell r="F202" t="str">
            <v>N/A</v>
          </cell>
          <cell r="G202">
            <v>68.400000000000006</v>
          </cell>
          <cell r="H202">
            <v>17.899999999999999</v>
          </cell>
          <cell r="I202">
            <v>1.1000000000000001</v>
          </cell>
          <cell r="J202" t="str">
            <v>Diesel</v>
          </cell>
          <cell r="K202">
            <v>400</v>
          </cell>
          <cell r="L202">
            <v>175</v>
          </cell>
          <cell r="M202">
            <v>0.6</v>
          </cell>
          <cell r="N202">
            <v>3</v>
          </cell>
          <cell r="Y202">
            <v>10</v>
          </cell>
          <cell r="Z202">
            <v>0.67</v>
          </cell>
          <cell r="AA202">
            <v>0.9</v>
          </cell>
          <cell r="AB202">
            <v>0.9</v>
          </cell>
          <cell r="AC202">
            <v>0.9</v>
          </cell>
          <cell r="AD202">
            <v>0</v>
          </cell>
          <cell r="AE202">
            <v>0</v>
          </cell>
          <cell r="AF202">
            <v>0</v>
          </cell>
          <cell r="AG202" t="str">
            <v>Duty Cycle (All) (3)</v>
          </cell>
        </row>
        <row r="203">
          <cell r="B203" t="str">
            <v>FSCS-T</v>
          </cell>
          <cell r="C203" t="str">
            <v>Track Concept of FSCS Armored</v>
          </cell>
          <cell r="D203" t="str">
            <v>T</v>
          </cell>
          <cell r="E203">
            <v>49600</v>
          </cell>
          <cell r="F203" t="str">
            <v>N/A</v>
          </cell>
          <cell r="G203">
            <v>51</v>
          </cell>
          <cell r="H203">
            <v>14.75</v>
          </cell>
          <cell r="I203">
            <v>0.75</v>
          </cell>
          <cell r="J203" t="str">
            <v>Diesel</v>
          </cell>
          <cell r="K203">
            <v>550</v>
          </cell>
          <cell r="L203">
            <v>120</v>
          </cell>
          <cell r="M203">
            <v>1</v>
          </cell>
          <cell r="N203">
            <v>3</v>
          </cell>
          <cell r="Y203">
            <v>11</v>
          </cell>
          <cell r="Z203">
            <v>0.84</v>
          </cell>
          <cell r="AA203">
            <v>0.9</v>
          </cell>
          <cell r="AB203">
            <v>0.9</v>
          </cell>
          <cell r="AC203">
            <v>0.9</v>
          </cell>
          <cell r="AD203">
            <v>0</v>
          </cell>
          <cell r="AE203">
            <v>0</v>
          </cell>
          <cell r="AF203">
            <v>0</v>
          </cell>
          <cell r="AG203" t="str">
            <v>Duty Cycle (All) (3)</v>
          </cell>
        </row>
      </sheetData>
      <sheetData sheetId="5">
        <row r="3">
          <cell r="A3" t="str">
            <v>Condition #</v>
          </cell>
        </row>
        <row r="4">
          <cell r="B4" t="str">
            <v>Idle</v>
          </cell>
          <cell r="C4">
            <v>1</v>
          </cell>
          <cell r="D4">
            <v>0.01</v>
          </cell>
          <cell r="E4">
            <v>999</v>
          </cell>
          <cell r="F4">
            <v>1</v>
          </cell>
          <cell r="G4">
            <v>0</v>
          </cell>
          <cell r="I4">
            <v>0</v>
          </cell>
          <cell r="J4" t="str">
            <v>N/A</v>
          </cell>
          <cell r="K4" t="str">
            <v>N/A</v>
          </cell>
          <cell r="M4" t="str">
            <v>N/A</v>
          </cell>
          <cell r="N4">
            <v>99</v>
          </cell>
          <cell r="O4">
            <v>99</v>
          </cell>
          <cell r="P4">
            <v>1</v>
          </cell>
          <cell r="Q4" t="str">
            <v>N/A</v>
          </cell>
        </row>
        <row r="5">
          <cell r="B5" t="str">
            <v>Primary</v>
          </cell>
          <cell r="C5">
            <v>1</v>
          </cell>
          <cell r="D5">
            <v>0.01</v>
          </cell>
          <cell r="E5">
            <v>999</v>
          </cell>
          <cell r="F5">
            <v>1</v>
          </cell>
          <cell r="G5">
            <v>0</v>
          </cell>
          <cell r="I5">
            <v>0</v>
          </cell>
          <cell r="J5" t="str">
            <v>N/A</v>
          </cell>
          <cell r="K5" t="str">
            <v>N/A</v>
          </cell>
          <cell r="M5" t="str">
            <v>N/A</v>
          </cell>
          <cell r="N5">
            <v>99</v>
          </cell>
          <cell r="O5">
            <v>99</v>
          </cell>
          <cell r="P5">
            <v>1</v>
          </cell>
          <cell r="Q5" t="str">
            <v>N/A</v>
          </cell>
        </row>
        <row r="6">
          <cell r="B6" t="str">
            <v>Primary</v>
          </cell>
          <cell r="C6">
            <v>1</v>
          </cell>
          <cell r="D6">
            <v>0.01</v>
          </cell>
          <cell r="E6">
            <v>999</v>
          </cell>
          <cell r="F6">
            <v>1</v>
          </cell>
          <cell r="G6">
            <v>0.5</v>
          </cell>
          <cell r="I6">
            <v>0</v>
          </cell>
          <cell r="J6" t="str">
            <v>N/A</v>
          </cell>
          <cell r="K6" t="str">
            <v>N/A</v>
          </cell>
          <cell r="M6" t="str">
            <v>N/A</v>
          </cell>
          <cell r="N6">
            <v>99</v>
          </cell>
          <cell r="O6">
            <v>99</v>
          </cell>
          <cell r="P6">
            <v>1</v>
          </cell>
          <cell r="Q6" t="str">
            <v>N/A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pose"/>
      <sheetName val="MasterSummary"/>
      <sheetName val="Cost Summary"/>
      <sheetName val="PeacetimeCostsAll "/>
      <sheetName val="UE Footprint - Calculations"/>
      <sheetName val="UE Footprint - Data"/>
      <sheetName val="Cost Factors- Helicopters"/>
      <sheetName val="Cost Factors-MGV"/>
      <sheetName val="Cost Factors-Spt"/>
      <sheetName val="FBCT EQUIPMENT"/>
      <sheetName val="OPTEMPO FY04"/>
      <sheetName val="Army Inflation Indices"/>
      <sheetName val="MOD BDE EQUIPMENT"/>
      <sheetName val="ADDITIONAL TANKERS"/>
      <sheetName val="TimePhasedSavings"/>
      <sheetName val="support cost breakdown"/>
      <sheetName val="PB 06"/>
    </sheetNames>
    <sheetDataSet>
      <sheetData sheetId="0"/>
      <sheetData sheetId="1"/>
      <sheetData sheetId="2"/>
      <sheetData sheetId="3"/>
      <sheetData sheetId="4"/>
      <sheetData sheetId="5">
        <row r="52">
          <cell r="E52">
            <v>0.89</v>
          </cell>
        </row>
      </sheetData>
      <sheetData sheetId="6"/>
      <sheetData sheetId="7"/>
      <sheetData sheetId="8"/>
      <sheetData sheetId="9"/>
      <sheetData sheetId="10"/>
      <sheetData sheetId="11">
        <row r="10">
          <cell r="C10">
            <v>1.0173104463609277</v>
          </cell>
        </row>
        <row r="11">
          <cell r="C11">
            <v>0.98911538631401674</v>
          </cell>
        </row>
        <row r="12">
          <cell r="C12">
            <v>0.98522123502969583</v>
          </cell>
        </row>
        <row r="15">
          <cell r="C15">
            <v>1.0328028492504424</v>
          </cell>
        </row>
        <row r="16">
          <cell r="C16">
            <v>1.0170039486673248</v>
          </cell>
        </row>
        <row r="17">
          <cell r="C17">
            <v>1.0130000000000001</v>
          </cell>
        </row>
      </sheetData>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Speed Range"/>
      <sheetName val="Vehicle Output"/>
      <sheetName val="Fuel Output"/>
      <sheetName val="Vehicles"/>
      <sheetName val="duty cycle (Soil 4)"/>
      <sheetName val="duty cycle (NEA)"/>
      <sheetName val="duty cycle (CS20)"/>
      <sheetName val="duty cycle (All)"/>
      <sheetName val="duty cycle (All) (2)"/>
      <sheetName val="duty cycle (All) (3)"/>
      <sheetName val="duty cycle (XC Avg)"/>
      <sheetName val="duty cycle"/>
      <sheetName val="Output Report"/>
      <sheetName val="Vehicle Data"/>
      <sheetName val="Terrain Data"/>
      <sheetName val="State of Nature"/>
      <sheetName val="Resistance"/>
      <sheetName val="Interpolation"/>
      <sheetName val="Fuel Lookup Data Base"/>
      <sheetName val="Lookup Table"/>
      <sheetName val="Fuel Curves Tab"/>
      <sheetName val="Fuels"/>
      <sheetName val="Max Speed Calc (mech)"/>
      <sheetName val="Max Speed Calc (hybrid)"/>
      <sheetName val="Motor and Control Eff"/>
      <sheetName val="Idle Rate"/>
    </sheetNames>
    <sheetDataSet>
      <sheetData sheetId="0" refreshError="1"/>
      <sheetData sheetId="1" refreshError="1"/>
      <sheetData sheetId="2">
        <row r="26">
          <cell r="B26" t="str">
            <v>Duty Cycle (XC Avg)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heeledVehicles"/>
      <sheetName val="TrackedVehicles"/>
      <sheetName val="Aviation"/>
      <sheetName val="Generators_PowerSupplies"/>
      <sheetName val="Generators_Power_Supplies"/>
      <sheetName val="Construction-Engineer"/>
      <sheetName val="Material Handling"/>
      <sheetName val="Testing Page"/>
      <sheetName val="GENSET Burn Ra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58"/>
  <sheetViews>
    <sheetView zoomScaleNormal="100" workbookViewId="0">
      <selection activeCell="F7" sqref="F7"/>
    </sheetView>
  </sheetViews>
  <sheetFormatPr defaultRowHeight="14.25" x14ac:dyDescent="0.2"/>
  <cols>
    <col min="1" max="1" width="10" style="3" customWidth="1"/>
    <col min="2" max="2" width="11.42578125" style="3" customWidth="1"/>
    <col min="3" max="16384" width="9.140625" style="3"/>
  </cols>
  <sheetData>
    <row r="1" spans="1:17" ht="24.75" x14ac:dyDescent="0.2">
      <c r="A1" s="1" t="s">
        <v>1153</v>
      </c>
      <c r="B1" s="2"/>
      <c r="G1" s="4"/>
    </row>
    <row r="2" spans="1:17" ht="18.75" x14ac:dyDescent="0.3">
      <c r="A2" s="3" t="s">
        <v>856</v>
      </c>
      <c r="M2" s="6"/>
      <c r="N2" s="6"/>
      <c r="O2" s="6"/>
      <c r="P2" s="6"/>
      <c r="Q2" s="6"/>
    </row>
    <row r="3" spans="1:17" x14ac:dyDescent="0.2">
      <c r="A3" s="3" t="s">
        <v>857</v>
      </c>
      <c r="M3" s="7"/>
      <c r="N3" s="7"/>
      <c r="O3" s="7"/>
      <c r="P3" s="7"/>
      <c r="Q3" s="7"/>
    </row>
    <row r="4" spans="1:17" x14ac:dyDescent="0.2">
      <c r="B4" s="3" t="s">
        <v>1013</v>
      </c>
    </row>
    <row r="5" spans="1:17" x14ac:dyDescent="0.2">
      <c r="B5" s="3" t="s">
        <v>1014</v>
      </c>
    </row>
    <row r="6" spans="1:17" x14ac:dyDescent="0.2">
      <c r="B6" s="3" t="s">
        <v>1015</v>
      </c>
    </row>
    <row r="7" spans="1:17" x14ac:dyDescent="0.2">
      <c r="B7" s="3" t="s">
        <v>1016</v>
      </c>
    </row>
    <row r="8" spans="1:17" x14ac:dyDescent="0.2">
      <c r="B8" s="3" t="s">
        <v>1017</v>
      </c>
    </row>
    <row r="9" spans="1:17" x14ac:dyDescent="0.2">
      <c r="B9" s="3" t="s">
        <v>1021</v>
      </c>
    </row>
    <row r="10" spans="1:17" x14ac:dyDescent="0.2">
      <c r="B10" s="3" t="s">
        <v>1152</v>
      </c>
    </row>
    <row r="11" spans="1:17" x14ac:dyDescent="0.2">
      <c r="A11" s="5" t="s">
        <v>859</v>
      </c>
      <c r="B11" s="4"/>
    </row>
    <row r="12" spans="1:17" x14ac:dyDescent="0.2">
      <c r="A12" s="8"/>
    </row>
    <row r="13" spans="1:17" x14ac:dyDescent="0.2">
      <c r="A13" s="3" t="s">
        <v>751</v>
      </c>
    </row>
    <row r="14" spans="1:17" x14ac:dyDescent="0.2">
      <c r="A14" s="3" t="s">
        <v>1010</v>
      </c>
    </row>
    <row r="15" spans="1:17" x14ac:dyDescent="0.2">
      <c r="A15" s="3" t="s">
        <v>1011</v>
      </c>
      <c r="B15" s="4"/>
    </row>
    <row r="16" spans="1:17" x14ac:dyDescent="0.2">
      <c r="A16" s="3" t="s">
        <v>858</v>
      </c>
      <c r="B16" s="4"/>
    </row>
    <row r="17" spans="1:4" x14ac:dyDescent="0.2">
      <c r="B17" s="4"/>
    </row>
    <row r="18" spans="1:4" x14ac:dyDescent="0.2">
      <c r="A18" s="3" t="s">
        <v>1012</v>
      </c>
      <c r="B18" s="4"/>
    </row>
    <row r="19" spans="1:4" x14ac:dyDescent="0.2">
      <c r="B19" s="4"/>
    </row>
    <row r="20" spans="1:4" x14ac:dyDescent="0.2">
      <c r="B20" s="4"/>
    </row>
    <row r="21" spans="1:4" x14ac:dyDescent="0.2">
      <c r="C21" s="4"/>
    </row>
    <row r="22" spans="1:4" x14ac:dyDescent="0.2">
      <c r="C22" s="9"/>
    </row>
    <row r="25" spans="1:4" x14ac:dyDescent="0.2">
      <c r="C25" s="4"/>
      <c r="D25" s="9"/>
    </row>
    <row r="26" spans="1:4" x14ac:dyDescent="0.2">
      <c r="C26" s="9"/>
    </row>
    <row r="29" spans="1:4" x14ac:dyDescent="0.2">
      <c r="C29" s="4"/>
    </row>
    <row r="30" spans="1:4" x14ac:dyDescent="0.2">
      <c r="C30" s="9"/>
    </row>
    <row r="34" spans="1:2" x14ac:dyDescent="0.2">
      <c r="B34" s="10"/>
    </row>
    <row r="38" spans="1:2" x14ac:dyDescent="0.2">
      <c r="B38" s="9"/>
    </row>
    <row r="39" spans="1:2" x14ac:dyDescent="0.2">
      <c r="B39" s="9"/>
    </row>
    <row r="40" spans="1:2" x14ac:dyDescent="0.2">
      <c r="A40" s="9"/>
    </row>
    <row r="41" spans="1:2" x14ac:dyDescent="0.2">
      <c r="A41" s="9"/>
    </row>
    <row r="48" spans="1:2" x14ac:dyDescent="0.2">
      <c r="B48" s="11"/>
    </row>
    <row r="53" spans="2:2" x14ac:dyDescent="0.2">
      <c r="B53" s="9"/>
    </row>
    <row r="54" spans="2:2" x14ac:dyDescent="0.2">
      <c r="B54" s="9"/>
    </row>
    <row r="57" spans="2:2" x14ac:dyDescent="0.2">
      <c r="B57" s="9"/>
    </row>
    <row r="58" spans="2:2" x14ac:dyDescent="0.2">
      <c r="B58" s="9"/>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90"/>
  <sheetViews>
    <sheetView zoomScaleNormal="100" workbookViewId="0">
      <pane xSplit="2" ySplit="8" topLeftCell="C9" activePane="bottomRight" state="frozen"/>
      <selection pane="topRight" activeCell="D1" sqref="D1"/>
      <selection pane="bottomLeft" activeCell="A8" sqref="A8"/>
      <selection pane="bottomRight"/>
    </sheetView>
  </sheetViews>
  <sheetFormatPr defaultRowHeight="12.75" x14ac:dyDescent="0.2"/>
  <cols>
    <col min="1" max="1" width="10.140625" style="13" customWidth="1"/>
    <col min="2" max="2" width="71.28515625" style="13" bestFit="1" customWidth="1"/>
    <col min="3" max="3" width="13.28515625" style="13" customWidth="1"/>
    <col min="4" max="4" width="13.140625" style="13" bestFit="1" customWidth="1"/>
    <col min="5" max="7" width="19.7109375" style="13" customWidth="1"/>
    <col min="8" max="8" width="25.7109375" style="13" customWidth="1"/>
    <col min="9" max="9" width="27.5703125" style="13" customWidth="1"/>
    <col min="10" max="11" width="22.7109375" style="13" customWidth="1"/>
    <col min="12" max="12" width="23.28515625" style="13" customWidth="1"/>
    <col min="13" max="13" width="22.7109375" style="13" customWidth="1"/>
    <col min="14" max="15" width="30.7109375" style="13" customWidth="1"/>
    <col min="16" max="16" width="32.5703125" style="13" customWidth="1"/>
    <col min="17" max="19" width="30.7109375" style="13" customWidth="1"/>
    <col min="20" max="20" width="32.5703125" style="13" customWidth="1"/>
    <col min="21" max="23" width="30.7109375" style="13" customWidth="1"/>
    <col min="24" max="24" width="21.7109375" style="13" hidden="1" customWidth="1"/>
    <col min="25" max="25" width="21.7109375" style="13" customWidth="1"/>
    <col min="26" max="26" width="18.5703125" style="13" customWidth="1"/>
    <col min="27" max="28" width="21.7109375" style="13" customWidth="1"/>
    <col min="29" max="29" width="21.7109375" style="13" hidden="1" customWidth="1"/>
    <col min="30" max="30" width="21.7109375" style="13" customWidth="1"/>
    <col min="31" max="31" width="19" style="13" customWidth="1"/>
    <col min="32" max="39" width="21.7109375" style="13" customWidth="1"/>
    <col min="40" max="40" width="18.28515625" style="13" hidden="1" customWidth="1"/>
    <col min="41" max="41" width="47.140625" style="13" bestFit="1" customWidth="1"/>
    <col min="42" max="16384" width="9.140625" style="13"/>
  </cols>
  <sheetData>
    <row r="1" spans="1:40" ht="14.25" x14ac:dyDescent="0.2">
      <c r="A1" s="17" t="s">
        <v>751</v>
      </c>
      <c r="B1" s="12"/>
      <c r="C1" s="12"/>
      <c r="D1" s="12"/>
      <c r="E1" s="12"/>
      <c r="F1" s="12"/>
      <c r="G1" s="12"/>
      <c r="I1" s="12"/>
      <c r="J1" s="12"/>
      <c r="K1" s="12"/>
    </row>
    <row r="2" spans="1:40" ht="14.25" x14ac:dyDescent="0.2">
      <c r="A2" s="18" t="s">
        <v>891</v>
      </c>
      <c r="B2" s="12"/>
      <c r="C2" s="12"/>
      <c r="D2" s="12"/>
      <c r="E2" s="12"/>
      <c r="F2" s="12"/>
      <c r="G2" s="12"/>
      <c r="I2" s="12"/>
      <c r="J2" s="12"/>
      <c r="K2" s="12"/>
    </row>
    <row r="3" spans="1:40" ht="14.25" x14ac:dyDescent="0.2">
      <c r="A3" s="18" t="s">
        <v>907</v>
      </c>
      <c r="B3" s="12"/>
      <c r="C3" s="12"/>
      <c r="D3" s="12"/>
      <c r="E3" s="12"/>
      <c r="F3" s="12"/>
      <c r="G3" s="12"/>
      <c r="I3" s="12"/>
      <c r="J3" s="12"/>
      <c r="K3" s="12"/>
    </row>
    <row r="4" spans="1:40" ht="14.25" x14ac:dyDescent="0.2">
      <c r="A4" s="18" t="s">
        <v>908</v>
      </c>
      <c r="B4" s="12"/>
      <c r="C4" s="12"/>
      <c r="D4" s="12"/>
      <c r="E4" s="12"/>
      <c r="F4" s="12"/>
      <c r="G4" s="12"/>
      <c r="I4" s="12"/>
      <c r="J4" s="12"/>
      <c r="K4" s="12"/>
    </row>
    <row r="5" spans="1:40" x14ac:dyDescent="0.2">
      <c r="A5" s="244" t="s">
        <v>962</v>
      </c>
      <c r="B5" s="244"/>
      <c r="C5" s="12"/>
      <c r="D5" s="12"/>
      <c r="E5" s="12"/>
      <c r="F5" s="12"/>
      <c r="G5" s="12"/>
      <c r="I5" s="12"/>
      <c r="J5" s="12"/>
      <c r="K5" s="12"/>
      <c r="N5" s="15"/>
      <c r="O5" s="15"/>
      <c r="P5" s="15"/>
      <c r="Q5" s="15"/>
      <c r="R5" s="15"/>
      <c r="S5" s="15"/>
    </row>
    <row r="6" spans="1:40" ht="14.25" x14ac:dyDescent="0.2">
      <c r="A6" s="245"/>
      <c r="B6" s="245"/>
      <c r="C6" s="39"/>
      <c r="D6" s="39"/>
      <c r="E6" s="70"/>
      <c r="F6" s="70"/>
      <c r="G6" s="70"/>
      <c r="H6" s="40"/>
      <c r="I6" s="41"/>
      <c r="J6" s="42"/>
      <c r="K6" s="39"/>
      <c r="L6" s="40"/>
      <c r="M6" s="40"/>
      <c r="N6" s="44"/>
      <c r="O6" s="45"/>
      <c r="P6" s="254" t="s">
        <v>869</v>
      </c>
      <c r="Q6" s="255"/>
      <c r="R6" s="255"/>
      <c r="S6" s="256"/>
      <c r="T6" s="255" t="s">
        <v>870</v>
      </c>
      <c r="U6" s="255"/>
      <c r="V6" s="255"/>
      <c r="W6" s="255"/>
      <c r="X6" s="40"/>
      <c r="Y6" s="254" t="s">
        <v>869</v>
      </c>
      <c r="Z6" s="255"/>
      <c r="AA6" s="255"/>
      <c r="AB6" s="256"/>
      <c r="AC6" s="40"/>
      <c r="AD6" s="255" t="s">
        <v>870</v>
      </c>
      <c r="AE6" s="255"/>
      <c r="AF6" s="255"/>
      <c r="AG6" s="255"/>
      <c r="AH6" s="254" t="s">
        <v>869</v>
      </c>
      <c r="AI6" s="255"/>
      <c r="AJ6" s="256"/>
      <c r="AK6" s="254" t="s">
        <v>870</v>
      </c>
      <c r="AL6" s="255"/>
      <c r="AM6" s="256"/>
    </row>
    <row r="7" spans="1:40" s="21" customFormat="1" ht="66.75" customHeight="1" thickBot="1" x14ac:dyDescent="0.25">
      <c r="A7" s="37"/>
      <c r="B7" s="37"/>
      <c r="C7" s="24" t="s">
        <v>890</v>
      </c>
      <c r="D7" s="25" t="s">
        <v>486</v>
      </c>
      <c r="E7" s="24" t="s">
        <v>860</v>
      </c>
      <c r="F7" s="24" t="s">
        <v>897</v>
      </c>
      <c r="G7" s="24" t="s">
        <v>861</v>
      </c>
      <c r="H7" s="27" t="s">
        <v>866</v>
      </c>
      <c r="I7" s="24" t="s">
        <v>898</v>
      </c>
      <c r="J7" s="26" t="s">
        <v>862</v>
      </c>
      <c r="K7" s="24" t="s">
        <v>863</v>
      </c>
      <c r="L7" s="26" t="s">
        <v>864</v>
      </c>
      <c r="M7" s="24" t="s">
        <v>867</v>
      </c>
      <c r="N7" s="49" t="s">
        <v>899</v>
      </c>
      <c r="O7" s="46" t="s">
        <v>868</v>
      </c>
      <c r="P7" s="96" t="s">
        <v>928</v>
      </c>
      <c r="Q7" s="43" t="s">
        <v>892</v>
      </c>
      <c r="R7" s="221" t="s">
        <v>1123</v>
      </c>
      <c r="S7" s="51" t="s">
        <v>909</v>
      </c>
      <c r="T7" s="97" t="s">
        <v>928</v>
      </c>
      <c r="U7" s="28" t="s">
        <v>893</v>
      </c>
      <c r="V7" s="47" t="s">
        <v>1123</v>
      </c>
      <c r="W7" s="47" t="s">
        <v>909</v>
      </c>
      <c r="X7" s="19" t="s">
        <v>768</v>
      </c>
      <c r="Y7" s="31" t="s">
        <v>900</v>
      </c>
      <c r="Z7" s="29" t="s">
        <v>901</v>
      </c>
      <c r="AA7" s="30" t="s">
        <v>902</v>
      </c>
      <c r="AB7" s="29" t="s">
        <v>903</v>
      </c>
      <c r="AC7" s="32" t="s">
        <v>865</v>
      </c>
      <c r="AD7" s="31" t="s">
        <v>900</v>
      </c>
      <c r="AE7" s="29" t="s">
        <v>901</v>
      </c>
      <c r="AF7" s="30" t="s">
        <v>902</v>
      </c>
      <c r="AG7" s="29" t="s">
        <v>903</v>
      </c>
      <c r="AH7" s="33" t="s">
        <v>904</v>
      </c>
      <c r="AI7" s="30" t="s">
        <v>905</v>
      </c>
      <c r="AJ7" s="34" t="s">
        <v>906</v>
      </c>
      <c r="AK7" s="33" t="s">
        <v>904</v>
      </c>
      <c r="AL7" s="30" t="s">
        <v>905</v>
      </c>
      <c r="AM7" s="34" t="s">
        <v>906</v>
      </c>
      <c r="AN7" s="20" t="s">
        <v>1</v>
      </c>
    </row>
    <row r="8" spans="1:40" s="21" customFormat="1" ht="16.5" customHeight="1" thickTop="1" thickBot="1" x14ac:dyDescent="0.3">
      <c r="A8" s="25" t="s">
        <v>486</v>
      </c>
      <c r="B8" s="25" t="s">
        <v>487</v>
      </c>
      <c r="C8" s="50" t="s">
        <v>895</v>
      </c>
      <c r="D8" s="25" t="s">
        <v>896</v>
      </c>
      <c r="E8" s="249" t="s">
        <v>894</v>
      </c>
      <c r="F8" s="249"/>
      <c r="G8" s="249"/>
      <c r="H8" s="22"/>
      <c r="I8" s="35" t="s">
        <v>871</v>
      </c>
      <c r="K8" s="23"/>
      <c r="L8" s="23"/>
      <c r="M8" s="22"/>
      <c r="N8" s="251" t="s">
        <v>2</v>
      </c>
      <c r="O8" s="252"/>
      <c r="P8" s="251" t="s">
        <v>2</v>
      </c>
      <c r="Q8" s="253"/>
      <c r="R8" s="253"/>
      <c r="S8" s="252"/>
      <c r="T8" s="251" t="s">
        <v>2</v>
      </c>
      <c r="U8" s="253"/>
      <c r="V8" s="253"/>
      <c r="W8" s="253"/>
      <c r="X8" s="38" t="s">
        <v>925</v>
      </c>
      <c r="Y8" s="246" t="s">
        <v>551</v>
      </c>
      <c r="Z8" s="247"/>
      <c r="AA8" s="247"/>
      <c r="AB8" s="248"/>
      <c r="AC8" s="66"/>
      <c r="AD8" s="246" t="s">
        <v>551</v>
      </c>
      <c r="AE8" s="247"/>
      <c r="AF8" s="247"/>
      <c r="AG8" s="250"/>
      <c r="AH8" s="247" t="s">
        <v>551</v>
      </c>
      <c r="AI8" s="247"/>
      <c r="AJ8" s="247"/>
      <c r="AK8" s="246" t="s">
        <v>551</v>
      </c>
      <c r="AL8" s="247"/>
      <c r="AM8" s="250"/>
      <c r="AN8" s="20"/>
    </row>
    <row r="9" spans="1:40" ht="15.75" thickTop="1" x14ac:dyDescent="0.25">
      <c r="A9" s="201" t="s">
        <v>746</v>
      </c>
      <c r="B9" s="201" t="s">
        <v>603</v>
      </c>
      <c r="C9" s="142"/>
      <c r="D9" s="52"/>
      <c r="E9" s="53">
        <v>0.5</v>
      </c>
      <c r="F9" s="53">
        <v>0.3</v>
      </c>
      <c r="G9" s="53"/>
      <c r="H9" s="54">
        <v>0.25</v>
      </c>
      <c r="I9" s="55">
        <v>300</v>
      </c>
      <c r="J9" s="56">
        <v>0.5</v>
      </c>
      <c r="K9" s="56">
        <v>0.35</v>
      </c>
      <c r="L9" s="56">
        <v>0.15</v>
      </c>
      <c r="M9" s="57" t="str">
        <f>IF((L9+K9+J9)=0," ", IF((L9+K9+J9) = 1, "100%", "Adjust colums I-J-K to get 100%"))</f>
        <v>100%</v>
      </c>
      <c r="N9" s="163">
        <f t="shared" ref="N9:N40" si="0">(C9-(G9*C9))</f>
        <v>0</v>
      </c>
      <c r="O9" s="164">
        <f t="shared" ref="O9:O40" si="1">(1-F9)*C9</f>
        <v>0</v>
      </c>
      <c r="P9" s="165">
        <f t="shared" ref="P9:P40" si="2">D9*((((I9*J9)*Z9)/AH9)+(((I9*K9)*AA9)/AI9)+(((I9*L9)*AB9)/AJ9)+(H9*Y9))</f>
        <v>0</v>
      </c>
      <c r="Q9" s="157">
        <f t="shared" ref="Q9:Q40" si="3">P9/(IF(D9&lt;=0,1,D9))</f>
        <v>0</v>
      </c>
      <c r="R9" s="166" t="str">
        <f t="shared" ref="R9:R40" si="4">IF(C9*F9=0, " ", Q9/(C9*(1-F9)))</f>
        <v xml:space="preserve"> </v>
      </c>
      <c r="S9" s="166">
        <f>P9+N9</f>
        <v>0</v>
      </c>
      <c r="T9" s="167">
        <f t="shared" ref="T9:T40" si="5">D9*((((I9*J9)*AE9)/AK9)+(((I9*K9)*AF9)/AL9)+(((I9*L9)*AG9)/AM9)+(H9*AD9))</f>
        <v>0</v>
      </c>
      <c r="U9" s="168">
        <f t="shared" ref="U9:U40" si="6">T9/(IF(D9&lt;=0,1,D9))</f>
        <v>0</v>
      </c>
      <c r="V9" s="168" t="str">
        <f>IF(C9*F9=0, " ", U9/(C9*(1-F9)))</f>
        <v xml:space="preserve"> </v>
      </c>
      <c r="W9" s="169">
        <f t="shared" ref="W9" si="7">T9+N9</f>
        <v>0</v>
      </c>
      <c r="X9" s="162">
        <v>0</v>
      </c>
      <c r="Y9" s="129">
        <v>1.23</v>
      </c>
      <c r="Z9" s="130">
        <v>5.1907848249999997</v>
      </c>
      <c r="AA9" s="130">
        <v>5.7691206920000004</v>
      </c>
      <c r="AB9" s="130">
        <v>9.9026341625264607</v>
      </c>
      <c r="AC9" s="130">
        <v>0</v>
      </c>
      <c r="AD9" s="131">
        <v>1.23</v>
      </c>
      <c r="AE9" s="130">
        <v>5.3819716350000002</v>
      </c>
      <c r="AF9" s="130">
        <v>6.052259641</v>
      </c>
      <c r="AG9" s="132">
        <v>10.97104363</v>
      </c>
      <c r="AH9" s="64">
        <v>45.222453999999999</v>
      </c>
      <c r="AI9" s="68">
        <v>37.175753999999998</v>
      </c>
      <c r="AJ9" s="69">
        <v>20.760486</v>
      </c>
      <c r="AK9" s="58">
        <v>45</v>
      </c>
      <c r="AL9" s="58">
        <v>37</v>
      </c>
      <c r="AM9" s="69">
        <v>21</v>
      </c>
      <c r="AN9" s="14">
        <v>0.05</v>
      </c>
    </row>
    <row r="10" spans="1:40" ht="15" x14ac:dyDescent="0.25">
      <c r="A10" s="201" t="s">
        <v>0</v>
      </c>
      <c r="B10" s="201" t="s">
        <v>1009</v>
      </c>
      <c r="C10" s="143">
        <v>81</v>
      </c>
      <c r="D10" s="52"/>
      <c r="E10" s="59"/>
      <c r="F10" s="59">
        <v>0.5</v>
      </c>
      <c r="G10" s="59">
        <v>0.5</v>
      </c>
      <c r="H10" s="60">
        <v>2</v>
      </c>
      <c r="I10" s="61">
        <v>100</v>
      </c>
      <c r="J10" s="62">
        <v>0.5</v>
      </c>
      <c r="K10" s="62">
        <v>0.3</v>
      </c>
      <c r="L10" s="62">
        <v>0.2</v>
      </c>
      <c r="M10" s="63" t="str">
        <f t="shared" ref="M10:M73" si="8">IF((L10+K10+J10)=0," ", IF((L10+K10+J10) = 1, "100%", "Adjust colums I-J-K to get 100%"))</f>
        <v>100%</v>
      </c>
      <c r="N10" s="154">
        <f t="shared" si="0"/>
        <v>40.5</v>
      </c>
      <c r="O10" s="155">
        <f t="shared" si="1"/>
        <v>40.5</v>
      </c>
      <c r="P10" s="156">
        <f t="shared" si="2"/>
        <v>0</v>
      </c>
      <c r="Q10" s="157">
        <f t="shared" si="3"/>
        <v>0</v>
      </c>
      <c r="R10" s="158">
        <f t="shared" si="4"/>
        <v>0</v>
      </c>
      <c r="S10" s="158">
        <f t="shared" ref="S10:S73" si="9">P10+N10</f>
        <v>40.5</v>
      </c>
      <c r="T10" s="159">
        <f t="shared" si="5"/>
        <v>0</v>
      </c>
      <c r="U10" s="160">
        <f t="shared" si="6"/>
        <v>0</v>
      </c>
      <c r="V10" s="168">
        <f t="shared" ref="V10:V73" si="10">IF(C10*F10=0, " ", U10/(C10*(1-F10)))</f>
        <v>0</v>
      </c>
      <c r="W10" s="161">
        <f t="shared" ref="W10:W73" si="11">T10+N10</f>
        <v>40.5</v>
      </c>
      <c r="X10" s="162">
        <v>0</v>
      </c>
      <c r="Y10" s="131">
        <v>1.1699999570999999</v>
      </c>
      <c r="Z10" s="130">
        <v>2.8499999046000002</v>
      </c>
      <c r="AA10" s="130">
        <v>3.7599999904999999</v>
      </c>
      <c r="AB10" s="130">
        <v>4.5500001906999996</v>
      </c>
      <c r="AC10" s="130">
        <v>0</v>
      </c>
      <c r="AD10" s="131">
        <v>1.1699999570999999</v>
      </c>
      <c r="AE10" s="130">
        <v>4.1999998093000004</v>
      </c>
      <c r="AF10" s="130">
        <v>4.5500001906999996</v>
      </c>
      <c r="AG10" s="132">
        <v>6.3000001906999996</v>
      </c>
      <c r="AH10" s="65">
        <v>45.534698486000003</v>
      </c>
      <c r="AI10" s="58">
        <v>38.455101012999997</v>
      </c>
      <c r="AJ10" s="67">
        <v>20.756099701</v>
      </c>
      <c r="AK10" s="58">
        <v>46</v>
      </c>
      <c r="AL10" s="58">
        <v>38</v>
      </c>
      <c r="AM10" s="67">
        <v>21</v>
      </c>
      <c r="AN10" s="14">
        <v>0.1</v>
      </c>
    </row>
    <row r="11" spans="1:40" ht="15" x14ac:dyDescent="0.25">
      <c r="A11" s="201" t="s">
        <v>3</v>
      </c>
      <c r="B11" s="201" t="s">
        <v>4</v>
      </c>
      <c r="C11" s="143">
        <v>55.5</v>
      </c>
      <c r="D11" s="52"/>
      <c r="E11" s="59">
        <v>0.6</v>
      </c>
      <c r="F11" s="59">
        <v>0.2</v>
      </c>
      <c r="G11" s="59">
        <v>0.33</v>
      </c>
      <c r="H11" s="60">
        <v>1</v>
      </c>
      <c r="I11" s="61">
        <v>150</v>
      </c>
      <c r="J11" s="62">
        <v>0.5</v>
      </c>
      <c r="K11" s="62">
        <v>0.25</v>
      </c>
      <c r="L11" s="62">
        <v>0.25</v>
      </c>
      <c r="M11" s="63" t="str">
        <f t="shared" si="8"/>
        <v>100%</v>
      </c>
      <c r="N11" s="154">
        <f t="shared" si="0"/>
        <v>37.185000000000002</v>
      </c>
      <c r="O11" s="155">
        <f t="shared" si="1"/>
        <v>44.400000000000006</v>
      </c>
      <c r="P11" s="156">
        <f t="shared" si="2"/>
        <v>0</v>
      </c>
      <c r="Q11" s="157">
        <f t="shared" si="3"/>
        <v>0</v>
      </c>
      <c r="R11" s="158">
        <f t="shared" si="4"/>
        <v>0</v>
      </c>
      <c r="S11" s="158">
        <f t="shared" si="9"/>
        <v>37.185000000000002</v>
      </c>
      <c r="T11" s="159">
        <f t="shared" si="5"/>
        <v>0</v>
      </c>
      <c r="U11" s="160">
        <f t="shared" si="6"/>
        <v>0</v>
      </c>
      <c r="V11" s="168">
        <f t="shared" si="10"/>
        <v>0</v>
      </c>
      <c r="W11" s="161">
        <f t="shared" si="11"/>
        <v>37.185000000000002</v>
      </c>
      <c r="X11" s="162">
        <v>0</v>
      </c>
      <c r="Y11" s="131">
        <v>1.23</v>
      </c>
      <c r="Z11" s="130">
        <v>4.07</v>
      </c>
      <c r="AA11" s="130">
        <v>4.5999999999999996</v>
      </c>
      <c r="AB11" s="130">
        <v>7.66</v>
      </c>
      <c r="AC11" s="130">
        <v>0</v>
      </c>
      <c r="AD11" s="131">
        <v>1.23</v>
      </c>
      <c r="AE11" s="130">
        <v>4.3499999999999996</v>
      </c>
      <c r="AF11" s="130">
        <v>5</v>
      </c>
      <c r="AG11" s="132">
        <v>9.2200000000000006</v>
      </c>
      <c r="AH11" s="65">
        <v>45.222453999999999</v>
      </c>
      <c r="AI11" s="58">
        <v>37.175753999999998</v>
      </c>
      <c r="AJ11" s="67">
        <v>20.760486</v>
      </c>
      <c r="AK11" s="58">
        <v>45</v>
      </c>
      <c r="AL11" s="58">
        <v>37</v>
      </c>
      <c r="AM11" s="67">
        <v>21</v>
      </c>
      <c r="AN11" s="14">
        <v>0.15</v>
      </c>
    </row>
    <row r="12" spans="1:40" ht="15" x14ac:dyDescent="0.25">
      <c r="A12" s="201" t="s">
        <v>5</v>
      </c>
      <c r="B12" s="201" t="s">
        <v>6</v>
      </c>
      <c r="C12" s="143">
        <v>48</v>
      </c>
      <c r="D12" s="52">
        <v>15</v>
      </c>
      <c r="E12" s="59"/>
      <c r="F12" s="59"/>
      <c r="G12" s="59"/>
      <c r="H12" s="60">
        <v>3</v>
      </c>
      <c r="I12" s="61">
        <v>100</v>
      </c>
      <c r="J12" s="62">
        <v>0.6</v>
      </c>
      <c r="K12" s="62">
        <v>0.3</v>
      </c>
      <c r="L12" s="62">
        <v>0.1</v>
      </c>
      <c r="M12" s="63" t="str">
        <f t="shared" si="8"/>
        <v>100%</v>
      </c>
      <c r="N12" s="154">
        <f t="shared" si="0"/>
        <v>48</v>
      </c>
      <c r="O12" s="155">
        <f t="shared" si="1"/>
        <v>48</v>
      </c>
      <c r="P12" s="156">
        <f t="shared" si="2"/>
        <v>230.72138522637869</v>
      </c>
      <c r="Q12" s="157">
        <f t="shared" si="3"/>
        <v>15.381425681758579</v>
      </c>
      <c r="R12" s="158" t="str">
        <f t="shared" si="4"/>
        <v xml:space="preserve"> </v>
      </c>
      <c r="S12" s="158">
        <f t="shared" si="9"/>
        <v>278.72138522637869</v>
      </c>
      <c r="T12" s="159">
        <f t="shared" si="5"/>
        <v>236.46563706563705</v>
      </c>
      <c r="U12" s="160">
        <f t="shared" si="6"/>
        <v>15.764375804375804</v>
      </c>
      <c r="V12" s="168" t="str">
        <f t="shared" si="10"/>
        <v xml:space="preserve"> </v>
      </c>
      <c r="W12" s="161">
        <f t="shared" si="11"/>
        <v>284.46563706563705</v>
      </c>
      <c r="X12" s="162">
        <v>0</v>
      </c>
      <c r="Y12" s="131">
        <v>1.46</v>
      </c>
      <c r="Z12" s="130">
        <v>3.47</v>
      </c>
      <c r="AA12" s="130">
        <v>4.03</v>
      </c>
      <c r="AB12" s="130">
        <v>6.53</v>
      </c>
      <c r="AC12" s="130">
        <v>0</v>
      </c>
      <c r="AD12" s="131">
        <v>1.46</v>
      </c>
      <c r="AE12" s="130">
        <v>3.56</v>
      </c>
      <c r="AF12" s="130">
        <v>4.1399999999999997</v>
      </c>
      <c r="AG12" s="132">
        <v>6.89</v>
      </c>
      <c r="AH12" s="65">
        <v>45.222453999999999</v>
      </c>
      <c r="AI12" s="58">
        <v>37.175753999999998</v>
      </c>
      <c r="AJ12" s="67">
        <v>20.760486</v>
      </c>
      <c r="AK12" s="58">
        <v>45</v>
      </c>
      <c r="AL12" s="58">
        <v>37</v>
      </c>
      <c r="AM12" s="67">
        <v>21</v>
      </c>
      <c r="AN12" s="14">
        <v>0.2</v>
      </c>
    </row>
    <row r="13" spans="1:40" ht="15" x14ac:dyDescent="0.25">
      <c r="A13" s="201" t="s">
        <v>552</v>
      </c>
      <c r="B13" s="201" t="s">
        <v>1114</v>
      </c>
      <c r="C13" s="143"/>
      <c r="D13" s="52">
        <v>15</v>
      </c>
      <c r="E13" s="59">
        <v>0.05</v>
      </c>
      <c r="F13" s="59">
        <v>0.25</v>
      </c>
      <c r="G13" s="59"/>
      <c r="H13" s="60"/>
      <c r="I13" s="61"/>
      <c r="J13" s="62"/>
      <c r="K13" s="62"/>
      <c r="L13" s="62"/>
      <c r="M13" s="63" t="str">
        <f t="shared" si="8"/>
        <v xml:space="preserve"> </v>
      </c>
      <c r="N13" s="154">
        <f t="shared" si="0"/>
        <v>0</v>
      </c>
      <c r="O13" s="155">
        <f t="shared" si="1"/>
        <v>0</v>
      </c>
      <c r="P13" s="156">
        <f t="shared" si="2"/>
        <v>0</v>
      </c>
      <c r="Q13" s="157">
        <f t="shared" si="3"/>
        <v>0</v>
      </c>
      <c r="R13" s="158" t="str">
        <f t="shared" si="4"/>
        <v xml:space="preserve"> </v>
      </c>
      <c r="S13" s="158">
        <f t="shared" si="9"/>
        <v>0</v>
      </c>
      <c r="T13" s="159">
        <f t="shared" si="5"/>
        <v>0</v>
      </c>
      <c r="U13" s="160">
        <f t="shared" si="6"/>
        <v>0</v>
      </c>
      <c r="V13" s="168" t="str">
        <f t="shared" si="10"/>
        <v xml:space="preserve"> </v>
      </c>
      <c r="W13" s="161">
        <f t="shared" si="11"/>
        <v>0</v>
      </c>
      <c r="X13" s="162">
        <v>0</v>
      </c>
      <c r="Y13" s="131">
        <v>1.5722753199999999</v>
      </c>
      <c r="Z13" s="130">
        <v>5.1360164570000002</v>
      </c>
      <c r="AA13" s="130">
        <v>5.6909819050000001</v>
      </c>
      <c r="AB13" s="130">
        <v>9.6367454529999996</v>
      </c>
      <c r="AC13" s="130">
        <v>0</v>
      </c>
      <c r="AD13" s="131">
        <v>1.5722753199999999</v>
      </c>
      <c r="AE13" s="130">
        <v>5.3312072050000001</v>
      </c>
      <c r="AF13" s="130">
        <v>5.9787867720000003</v>
      </c>
      <c r="AG13" s="132">
        <v>10.6739748</v>
      </c>
      <c r="AH13" s="65">
        <v>45.222453999999999</v>
      </c>
      <c r="AI13" s="58">
        <v>37.175753999999998</v>
      </c>
      <c r="AJ13" s="67">
        <v>20.760486</v>
      </c>
      <c r="AK13" s="58">
        <v>45</v>
      </c>
      <c r="AL13" s="58">
        <v>37</v>
      </c>
      <c r="AM13" s="67">
        <v>21</v>
      </c>
      <c r="AN13" s="14">
        <v>0.25</v>
      </c>
    </row>
    <row r="14" spans="1:40" ht="15" x14ac:dyDescent="0.25">
      <c r="A14" s="201" t="s">
        <v>747</v>
      </c>
      <c r="B14" s="201" t="s">
        <v>749</v>
      </c>
      <c r="C14" s="143">
        <v>25</v>
      </c>
      <c r="D14" s="52"/>
      <c r="E14" s="59"/>
      <c r="F14" s="59"/>
      <c r="G14" s="59"/>
      <c r="H14" s="60"/>
      <c r="I14" s="61"/>
      <c r="J14" s="62"/>
      <c r="K14" s="62"/>
      <c r="L14" s="62"/>
      <c r="M14" s="63" t="str">
        <f t="shared" si="8"/>
        <v xml:space="preserve"> </v>
      </c>
      <c r="N14" s="154">
        <f t="shared" si="0"/>
        <v>25</v>
      </c>
      <c r="O14" s="155">
        <f t="shared" si="1"/>
        <v>25</v>
      </c>
      <c r="P14" s="156">
        <f t="shared" si="2"/>
        <v>0</v>
      </c>
      <c r="Q14" s="157">
        <f t="shared" si="3"/>
        <v>0</v>
      </c>
      <c r="R14" s="158" t="str">
        <f t="shared" si="4"/>
        <v xml:space="preserve"> </v>
      </c>
      <c r="S14" s="158">
        <f t="shared" si="9"/>
        <v>25</v>
      </c>
      <c r="T14" s="159">
        <f t="shared" si="5"/>
        <v>0</v>
      </c>
      <c r="U14" s="160">
        <f t="shared" si="6"/>
        <v>0</v>
      </c>
      <c r="V14" s="168" t="str">
        <f t="shared" si="10"/>
        <v xml:space="preserve"> </v>
      </c>
      <c r="W14" s="161">
        <f t="shared" si="11"/>
        <v>25</v>
      </c>
      <c r="X14" s="162">
        <v>0</v>
      </c>
      <c r="Y14" s="131">
        <v>1.65</v>
      </c>
      <c r="Z14" s="130">
        <v>7.6</v>
      </c>
      <c r="AA14" s="130">
        <v>10.15</v>
      </c>
      <c r="AB14" s="130">
        <v>21.4</v>
      </c>
      <c r="AC14" s="130">
        <v>0</v>
      </c>
      <c r="AD14" s="131">
        <v>1.65</v>
      </c>
      <c r="AE14" s="130">
        <v>7.74</v>
      </c>
      <c r="AF14" s="130">
        <v>10.34</v>
      </c>
      <c r="AG14" s="132">
        <v>21.77</v>
      </c>
      <c r="AH14" s="65">
        <v>45.222453999999999</v>
      </c>
      <c r="AI14" s="58">
        <v>37.175753999999998</v>
      </c>
      <c r="AJ14" s="67">
        <v>20.760486</v>
      </c>
      <c r="AK14" s="58">
        <v>45</v>
      </c>
      <c r="AL14" s="58">
        <v>37</v>
      </c>
      <c r="AM14" s="67">
        <v>21</v>
      </c>
      <c r="AN14" s="14">
        <v>0.3</v>
      </c>
    </row>
    <row r="15" spans="1:40" ht="15" x14ac:dyDescent="0.25">
      <c r="A15" s="201" t="s">
        <v>7</v>
      </c>
      <c r="B15" s="201" t="s">
        <v>8</v>
      </c>
      <c r="C15" s="143">
        <v>55.5</v>
      </c>
      <c r="D15" s="52"/>
      <c r="E15" s="59"/>
      <c r="F15" s="59"/>
      <c r="G15" s="59"/>
      <c r="H15" s="60"/>
      <c r="I15" s="61"/>
      <c r="J15" s="62"/>
      <c r="K15" s="62"/>
      <c r="L15" s="62"/>
      <c r="M15" s="63" t="str">
        <f t="shared" si="8"/>
        <v xml:space="preserve"> </v>
      </c>
      <c r="N15" s="154">
        <f t="shared" si="0"/>
        <v>55.5</v>
      </c>
      <c r="O15" s="155">
        <f t="shared" si="1"/>
        <v>55.5</v>
      </c>
      <c r="P15" s="156">
        <f t="shared" si="2"/>
        <v>0</v>
      </c>
      <c r="Q15" s="157">
        <f t="shared" si="3"/>
        <v>0</v>
      </c>
      <c r="R15" s="158" t="str">
        <f t="shared" si="4"/>
        <v xml:space="preserve"> </v>
      </c>
      <c r="S15" s="158">
        <f t="shared" si="9"/>
        <v>55.5</v>
      </c>
      <c r="T15" s="159">
        <f t="shared" si="5"/>
        <v>0</v>
      </c>
      <c r="U15" s="160">
        <f t="shared" si="6"/>
        <v>0</v>
      </c>
      <c r="V15" s="168" t="str">
        <f t="shared" si="10"/>
        <v xml:space="preserve"> </v>
      </c>
      <c r="W15" s="161">
        <f t="shared" si="11"/>
        <v>55.5</v>
      </c>
      <c r="X15" s="162">
        <v>0</v>
      </c>
      <c r="Y15" s="131">
        <v>1.23</v>
      </c>
      <c r="Z15" s="130">
        <v>4.05</v>
      </c>
      <c r="AA15" s="130">
        <v>4.59</v>
      </c>
      <c r="AB15" s="130">
        <v>7.66</v>
      </c>
      <c r="AC15" s="130">
        <v>0</v>
      </c>
      <c r="AD15" s="131">
        <v>1.23</v>
      </c>
      <c r="AE15" s="130">
        <v>4.3499999999999996</v>
      </c>
      <c r="AF15" s="130">
        <v>5</v>
      </c>
      <c r="AG15" s="132">
        <v>9.2200000000000006</v>
      </c>
      <c r="AH15" s="65">
        <v>45.222453999999999</v>
      </c>
      <c r="AI15" s="58">
        <v>37.175753999999998</v>
      </c>
      <c r="AJ15" s="67">
        <v>20.760486</v>
      </c>
      <c r="AK15" s="58">
        <v>45</v>
      </c>
      <c r="AL15" s="58">
        <v>37</v>
      </c>
      <c r="AM15" s="67">
        <v>21</v>
      </c>
      <c r="AN15" s="14">
        <v>0.33</v>
      </c>
    </row>
    <row r="16" spans="1:40" ht="15" x14ac:dyDescent="0.25">
      <c r="A16" s="201" t="s">
        <v>553</v>
      </c>
      <c r="B16" s="201" t="s">
        <v>566</v>
      </c>
      <c r="C16" s="143">
        <v>155</v>
      </c>
      <c r="D16" s="52"/>
      <c r="E16" s="59"/>
      <c r="F16" s="59"/>
      <c r="G16" s="59"/>
      <c r="H16" s="60"/>
      <c r="I16" s="61"/>
      <c r="J16" s="62"/>
      <c r="K16" s="62"/>
      <c r="L16" s="62"/>
      <c r="M16" s="63" t="str">
        <f t="shared" si="8"/>
        <v xml:space="preserve"> </v>
      </c>
      <c r="N16" s="154">
        <f t="shared" si="0"/>
        <v>155</v>
      </c>
      <c r="O16" s="155">
        <f t="shared" si="1"/>
        <v>155</v>
      </c>
      <c r="P16" s="156">
        <f t="shared" si="2"/>
        <v>0</v>
      </c>
      <c r="Q16" s="157">
        <f t="shared" si="3"/>
        <v>0</v>
      </c>
      <c r="R16" s="158" t="str">
        <f t="shared" si="4"/>
        <v xml:space="preserve"> </v>
      </c>
      <c r="S16" s="158">
        <f t="shared" si="9"/>
        <v>155</v>
      </c>
      <c r="T16" s="159">
        <f t="shared" si="5"/>
        <v>0</v>
      </c>
      <c r="U16" s="160">
        <f t="shared" si="6"/>
        <v>0</v>
      </c>
      <c r="V16" s="168" t="str">
        <f t="shared" si="10"/>
        <v xml:space="preserve"> </v>
      </c>
      <c r="W16" s="161">
        <f t="shared" si="11"/>
        <v>155</v>
      </c>
      <c r="X16" s="162">
        <v>0</v>
      </c>
      <c r="Y16" s="131">
        <v>1.65</v>
      </c>
      <c r="Z16" s="130">
        <v>6.1</v>
      </c>
      <c r="AA16" s="130">
        <v>7.83</v>
      </c>
      <c r="AB16" s="130">
        <v>15.78</v>
      </c>
      <c r="AC16" s="130">
        <v>0</v>
      </c>
      <c r="AD16" s="131">
        <v>1.65</v>
      </c>
      <c r="AE16" s="130">
        <v>6.23</v>
      </c>
      <c r="AF16" s="130">
        <v>8.02</v>
      </c>
      <c r="AG16" s="132">
        <v>16.27</v>
      </c>
      <c r="AH16" s="65">
        <v>45.222453999999999</v>
      </c>
      <c r="AI16" s="58">
        <v>37.175753999999998</v>
      </c>
      <c r="AJ16" s="67">
        <v>20.760486</v>
      </c>
      <c r="AK16" s="58">
        <v>45</v>
      </c>
      <c r="AL16" s="58">
        <v>37</v>
      </c>
      <c r="AM16" s="67">
        <v>21</v>
      </c>
      <c r="AN16" s="14">
        <v>0.4</v>
      </c>
    </row>
    <row r="17" spans="1:40" ht="15" x14ac:dyDescent="0.25">
      <c r="A17" s="201" t="s">
        <v>554</v>
      </c>
      <c r="B17" s="201" t="s">
        <v>567</v>
      </c>
      <c r="C17" s="143"/>
      <c r="D17" s="52"/>
      <c r="E17" s="59"/>
      <c r="F17" s="59"/>
      <c r="G17" s="59"/>
      <c r="H17" s="60"/>
      <c r="I17" s="61"/>
      <c r="J17" s="62"/>
      <c r="K17" s="62"/>
      <c r="L17" s="62"/>
      <c r="M17" s="63" t="str">
        <f t="shared" si="8"/>
        <v xml:space="preserve"> </v>
      </c>
      <c r="N17" s="154">
        <f t="shared" si="0"/>
        <v>0</v>
      </c>
      <c r="O17" s="155">
        <f t="shared" si="1"/>
        <v>0</v>
      </c>
      <c r="P17" s="156">
        <f t="shared" si="2"/>
        <v>0</v>
      </c>
      <c r="Q17" s="157">
        <f t="shared" si="3"/>
        <v>0</v>
      </c>
      <c r="R17" s="158" t="str">
        <f t="shared" si="4"/>
        <v xml:space="preserve"> </v>
      </c>
      <c r="S17" s="158">
        <f t="shared" si="9"/>
        <v>0</v>
      </c>
      <c r="T17" s="159">
        <f t="shared" si="5"/>
        <v>0</v>
      </c>
      <c r="U17" s="160">
        <f t="shared" si="6"/>
        <v>0</v>
      </c>
      <c r="V17" s="168" t="str">
        <f t="shared" si="10"/>
        <v xml:space="preserve"> </v>
      </c>
      <c r="W17" s="161">
        <f t="shared" si="11"/>
        <v>0</v>
      </c>
      <c r="X17" s="162">
        <v>0</v>
      </c>
      <c r="Y17" s="131">
        <v>2.3567064626942398</v>
      </c>
      <c r="Z17" s="130">
        <v>10.3259061503387</v>
      </c>
      <c r="AA17" s="130">
        <v>12.1656507287952</v>
      </c>
      <c r="AB17" s="130">
        <v>14.099880758864</v>
      </c>
      <c r="AC17" s="130">
        <v>0</v>
      </c>
      <c r="AD17" s="131">
        <v>2.3567064626942398</v>
      </c>
      <c r="AE17" s="130">
        <v>10.41</v>
      </c>
      <c r="AF17" s="130">
        <v>12.28</v>
      </c>
      <c r="AG17" s="132">
        <v>14.44</v>
      </c>
      <c r="AH17" s="65">
        <v>45.222453999999999</v>
      </c>
      <c r="AI17" s="58">
        <v>37.175753999999998</v>
      </c>
      <c r="AJ17" s="67">
        <v>10.46</v>
      </c>
      <c r="AK17" s="58">
        <v>45</v>
      </c>
      <c r="AL17" s="58">
        <v>37</v>
      </c>
      <c r="AM17" s="67">
        <v>10</v>
      </c>
      <c r="AN17" s="14">
        <v>0.45</v>
      </c>
    </row>
    <row r="18" spans="1:40" ht="15" x14ac:dyDescent="0.25">
      <c r="A18" s="201" t="s">
        <v>9</v>
      </c>
      <c r="B18" s="201" t="s">
        <v>568</v>
      </c>
      <c r="C18" s="143">
        <v>56</v>
      </c>
      <c r="D18" s="52"/>
      <c r="E18" s="59"/>
      <c r="F18" s="59"/>
      <c r="G18" s="59"/>
      <c r="H18" s="60"/>
      <c r="I18" s="61"/>
      <c r="J18" s="62"/>
      <c r="K18" s="62"/>
      <c r="L18" s="62"/>
      <c r="M18" s="63" t="str">
        <f t="shared" si="8"/>
        <v xml:space="preserve"> </v>
      </c>
      <c r="N18" s="154">
        <f t="shared" si="0"/>
        <v>56</v>
      </c>
      <c r="O18" s="155">
        <f t="shared" si="1"/>
        <v>56</v>
      </c>
      <c r="P18" s="156">
        <f t="shared" si="2"/>
        <v>0</v>
      </c>
      <c r="Q18" s="157">
        <f t="shared" si="3"/>
        <v>0</v>
      </c>
      <c r="R18" s="158" t="str">
        <f t="shared" si="4"/>
        <v xml:space="preserve"> </v>
      </c>
      <c r="S18" s="158">
        <f t="shared" si="9"/>
        <v>56</v>
      </c>
      <c r="T18" s="159">
        <f t="shared" si="5"/>
        <v>0</v>
      </c>
      <c r="U18" s="160">
        <f t="shared" si="6"/>
        <v>0</v>
      </c>
      <c r="V18" s="168" t="str">
        <f t="shared" si="10"/>
        <v xml:space="preserve"> </v>
      </c>
      <c r="W18" s="161">
        <f t="shared" si="11"/>
        <v>56</v>
      </c>
      <c r="X18" s="162">
        <v>0</v>
      </c>
      <c r="Y18" s="131">
        <v>1.5722753199999999</v>
      </c>
      <c r="Z18" s="130">
        <v>5.2043722219999999</v>
      </c>
      <c r="AA18" s="130">
        <v>5.7886509899999998</v>
      </c>
      <c r="AB18" s="130">
        <v>9.9718834520000001</v>
      </c>
      <c r="AC18" s="130">
        <v>0</v>
      </c>
      <c r="AD18" s="131">
        <v>1.5722753199999999</v>
      </c>
      <c r="AE18" s="130">
        <v>5.3897089339999997</v>
      </c>
      <c r="AF18" s="130">
        <v>6.0633816989999998</v>
      </c>
      <c r="AG18" s="132">
        <v>11.018499540000001</v>
      </c>
      <c r="AH18" s="65">
        <v>45.222453999999999</v>
      </c>
      <c r="AI18" s="58">
        <v>37.175753999999998</v>
      </c>
      <c r="AJ18" s="67">
        <v>20.760486</v>
      </c>
      <c r="AK18" s="58">
        <v>45</v>
      </c>
      <c r="AL18" s="58">
        <v>37</v>
      </c>
      <c r="AM18" s="67">
        <v>21</v>
      </c>
      <c r="AN18" s="14">
        <v>0.5</v>
      </c>
    </row>
    <row r="19" spans="1:40" ht="15" x14ac:dyDescent="0.25">
      <c r="A19" s="201" t="s">
        <v>555</v>
      </c>
      <c r="B19" s="201" t="s">
        <v>569</v>
      </c>
      <c r="C19" s="143"/>
      <c r="D19" s="52"/>
      <c r="E19" s="59"/>
      <c r="F19" s="59"/>
      <c r="G19" s="59"/>
      <c r="H19" s="60"/>
      <c r="I19" s="61"/>
      <c r="J19" s="62"/>
      <c r="K19" s="62"/>
      <c r="L19" s="62"/>
      <c r="M19" s="63" t="str">
        <f t="shared" si="8"/>
        <v xml:space="preserve"> </v>
      </c>
      <c r="N19" s="154">
        <f t="shared" si="0"/>
        <v>0</v>
      </c>
      <c r="O19" s="155">
        <f t="shared" si="1"/>
        <v>0</v>
      </c>
      <c r="P19" s="156">
        <f t="shared" si="2"/>
        <v>0</v>
      </c>
      <c r="Q19" s="157">
        <f t="shared" si="3"/>
        <v>0</v>
      </c>
      <c r="R19" s="158" t="str">
        <f t="shared" si="4"/>
        <v xml:space="preserve"> </v>
      </c>
      <c r="S19" s="158">
        <f t="shared" si="9"/>
        <v>0</v>
      </c>
      <c r="T19" s="159">
        <f t="shared" si="5"/>
        <v>0</v>
      </c>
      <c r="U19" s="160">
        <f t="shared" si="6"/>
        <v>0</v>
      </c>
      <c r="V19" s="168" t="str">
        <f t="shared" si="10"/>
        <v xml:space="preserve"> </v>
      </c>
      <c r="W19" s="161">
        <f t="shared" si="11"/>
        <v>0</v>
      </c>
      <c r="X19" s="162">
        <v>0</v>
      </c>
      <c r="Y19" s="131">
        <v>1.5722753199999999</v>
      </c>
      <c r="Z19" s="130">
        <v>5.1244097450000003</v>
      </c>
      <c r="AA19" s="130">
        <v>5.673461358</v>
      </c>
      <c r="AB19" s="130">
        <v>9.5798344570000005</v>
      </c>
      <c r="AC19" s="130">
        <v>0</v>
      </c>
      <c r="AD19" s="131">
        <v>1.5722753199999999</v>
      </c>
      <c r="AE19" s="130">
        <v>5.333731867</v>
      </c>
      <c r="AF19" s="130">
        <v>5.9824605210000001</v>
      </c>
      <c r="AG19" s="132">
        <v>10.68829734</v>
      </c>
      <c r="AH19" s="65">
        <v>45.222453999999999</v>
      </c>
      <c r="AI19" s="58">
        <v>37.175753999999998</v>
      </c>
      <c r="AJ19" s="67">
        <v>20.760486</v>
      </c>
      <c r="AK19" s="58">
        <v>45</v>
      </c>
      <c r="AL19" s="58">
        <v>37</v>
      </c>
      <c r="AM19" s="67">
        <v>21</v>
      </c>
      <c r="AN19" s="14">
        <v>0.6</v>
      </c>
    </row>
    <row r="20" spans="1:40" ht="15" x14ac:dyDescent="0.25">
      <c r="A20" s="201" t="s">
        <v>10</v>
      </c>
      <c r="B20" s="201" t="s">
        <v>11</v>
      </c>
      <c r="C20" s="143">
        <v>25.700000762939453</v>
      </c>
      <c r="D20" s="52"/>
      <c r="E20" s="59"/>
      <c r="F20" s="59"/>
      <c r="G20" s="59"/>
      <c r="H20" s="60"/>
      <c r="I20" s="61"/>
      <c r="J20" s="62"/>
      <c r="K20" s="62"/>
      <c r="L20" s="62"/>
      <c r="M20" s="63" t="str">
        <f t="shared" si="8"/>
        <v xml:space="preserve"> </v>
      </c>
      <c r="N20" s="154">
        <f t="shared" si="0"/>
        <v>25.700000762939453</v>
      </c>
      <c r="O20" s="155">
        <f t="shared" si="1"/>
        <v>25.700000762939453</v>
      </c>
      <c r="P20" s="156">
        <f t="shared" si="2"/>
        <v>0</v>
      </c>
      <c r="Q20" s="157">
        <f t="shared" si="3"/>
        <v>0</v>
      </c>
      <c r="R20" s="158" t="str">
        <f t="shared" si="4"/>
        <v xml:space="preserve"> </v>
      </c>
      <c r="S20" s="158">
        <f t="shared" si="9"/>
        <v>25.700000762939453</v>
      </c>
      <c r="T20" s="159">
        <f t="shared" si="5"/>
        <v>0</v>
      </c>
      <c r="U20" s="160">
        <f t="shared" si="6"/>
        <v>0</v>
      </c>
      <c r="V20" s="168" t="str">
        <f t="shared" si="10"/>
        <v xml:space="preserve"> </v>
      </c>
      <c r="W20" s="161">
        <f t="shared" si="11"/>
        <v>25.700000762939453</v>
      </c>
      <c r="X20" s="162">
        <v>0</v>
      </c>
      <c r="Y20" s="131">
        <v>1</v>
      </c>
      <c r="Z20" s="130">
        <v>2.1</v>
      </c>
      <c r="AA20" s="130">
        <v>2.2400000000000002</v>
      </c>
      <c r="AB20" s="130">
        <v>3.01</v>
      </c>
      <c r="AC20" s="130">
        <v>0</v>
      </c>
      <c r="AD20" s="131">
        <v>1</v>
      </c>
      <c r="AE20" s="130">
        <v>2.2000000000000002</v>
      </c>
      <c r="AF20" s="130">
        <v>2.37</v>
      </c>
      <c r="AG20" s="132">
        <v>3.15</v>
      </c>
      <c r="AH20" s="65">
        <v>45.222453999999999</v>
      </c>
      <c r="AI20" s="58">
        <v>37.175753999999998</v>
      </c>
      <c r="AJ20" s="67">
        <v>20.760486</v>
      </c>
      <c r="AK20" s="58">
        <v>45</v>
      </c>
      <c r="AL20" s="58">
        <v>37</v>
      </c>
      <c r="AM20" s="67">
        <v>21</v>
      </c>
      <c r="AN20" s="14">
        <v>0.65</v>
      </c>
    </row>
    <row r="21" spans="1:40" ht="15" x14ac:dyDescent="0.25">
      <c r="A21" s="201" t="s">
        <v>12</v>
      </c>
      <c r="B21" s="201" t="s">
        <v>13</v>
      </c>
      <c r="C21" s="143">
        <v>55.5</v>
      </c>
      <c r="D21" s="52"/>
      <c r="E21" s="59"/>
      <c r="F21" s="59"/>
      <c r="G21" s="59"/>
      <c r="H21" s="60"/>
      <c r="I21" s="61"/>
      <c r="J21" s="62"/>
      <c r="K21" s="62"/>
      <c r="L21" s="62"/>
      <c r="M21" s="63" t="str">
        <f t="shared" si="8"/>
        <v xml:space="preserve"> </v>
      </c>
      <c r="N21" s="154">
        <f t="shared" si="0"/>
        <v>55.5</v>
      </c>
      <c r="O21" s="155">
        <f t="shared" si="1"/>
        <v>55.5</v>
      </c>
      <c r="P21" s="156">
        <f t="shared" si="2"/>
        <v>0</v>
      </c>
      <c r="Q21" s="157">
        <f t="shared" si="3"/>
        <v>0</v>
      </c>
      <c r="R21" s="158" t="str">
        <f t="shared" si="4"/>
        <v xml:space="preserve"> </v>
      </c>
      <c r="S21" s="158">
        <f t="shared" si="9"/>
        <v>55.5</v>
      </c>
      <c r="T21" s="159">
        <f t="shared" si="5"/>
        <v>0</v>
      </c>
      <c r="U21" s="160">
        <f t="shared" si="6"/>
        <v>0</v>
      </c>
      <c r="V21" s="168" t="str">
        <f t="shared" si="10"/>
        <v xml:space="preserve"> </v>
      </c>
      <c r="W21" s="161">
        <f t="shared" si="11"/>
        <v>55.5</v>
      </c>
      <c r="X21" s="162">
        <v>0</v>
      </c>
      <c r="Y21" s="131">
        <v>1.23</v>
      </c>
      <c r="Z21" s="130">
        <v>4.07</v>
      </c>
      <c r="AA21" s="130">
        <v>4.5999999999999996</v>
      </c>
      <c r="AB21" s="130">
        <v>7.66</v>
      </c>
      <c r="AC21" s="130">
        <v>0</v>
      </c>
      <c r="AD21" s="131">
        <v>1.23</v>
      </c>
      <c r="AE21" s="130">
        <v>4.38</v>
      </c>
      <c r="AF21" s="130">
        <v>5.05</v>
      </c>
      <c r="AG21" s="132">
        <v>9.2200000000000006</v>
      </c>
      <c r="AH21" s="65">
        <v>45.222453999999999</v>
      </c>
      <c r="AI21" s="58">
        <v>37.175753999999998</v>
      </c>
      <c r="AJ21" s="67">
        <v>20.760486</v>
      </c>
      <c r="AK21" s="58">
        <v>45</v>
      </c>
      <c r="AL21" s="58">
        <v>37</v>
      </c>
      <c r="AM21" s="67">
        <v>21</v>
      </c>
      <c r="AN21" s="14">
        <v>0.66</v>
      </c>
    </row>
    <row r="22" spans="1:40" ht="15" x14ac:dyDescent="0.25">
      <c r="A22" s="201" t="s">
        <v>14</v>
      </c>
      <c r="B22" s="201" t="s">
        <v>15</v>
      </c>
      <c r="C22" s="143">
        <v>52</v>
      </c>
      <c r="D22" s="52"/>
      <c r="E22" s="59"/>
      <c r="F22" s="59"/>
      <c r="G22" s="59"/>
      <c r="H22" s="60"/>
      <c r="I22" s="61"/>
      <c r="J22" s="62"/>
      <c r="K22" s="62"/>
      <c r="L22" s="62"/>
      <c r="M22" s="63" t="str">
        <f t="shared" si="8"/>
        <v xml:space="preserve"> </v>
      </c>
      <c r="N22" s="154">
        <f t="shared" si="0"/>
        <v>52</v>
      </c>
      <c r="O22" s="155">
        <f t="shared" si="1"/>
        <v>52</v>
      </c>
      <c r="P22" s="156">
        <f t="shared" si="2"/>
        <v>0</v>
      </c>
      <c r="Q22" s="157">
        <f t="shared" si="3"/>
        <v>0</v>
      </c>
      <c r="R22" s="158" t="str">
        <f t="shared" si="4"/>
        <v xml:space="preserve"> </v>
      </c>
      <c r="S22" s="158">
        <f t="shared" si="9"/>
        <v>52</v>
      </c>
      <c r="T22" s="159">
        <f t="shared" si="5"/>
        <v>0</v>
      </c>
      <c r="U22" s="160">
        <f t="shared" si="6"/>
        <v>0</v>
      </c>
      <c r="V22" s="168" t="str">
        <f t="shared" si="10"/>
        <v xml:space="preserve"> </v>
      </c>
      <c r="W22" s="161">
        <f t="shared" si="11"/>
        <v>52</v>
      </c>
      <c r="X22" s="162">
        <v>0</v>
      </c>
      <c r="Y22" s="131">
        <v>1</v>
      </c>
      <c r="Z22" s="130">
        <v>3.67</v>
      </c>
      <c r="AA22" s="130">
        <v>4.51</v>
      </c>
      <c r="AB22" s="130">
        <v>8.5500000000000007</v>
      </c>
      <c r="AC22" s="130">
        <v>0</v>
      </c>
      <c r="AD22" s="131">
        <v>1</v>
      </c>
      <c r="AE22" s="130">
        <v>3.9</v>
      </c>
      <c r="AF22" s="130">
        <v>4.8600000000000003</v>
      </c>
      <c r="AG22" s="132">
        <v>9.35</v>
      </c>
      <c r="AH22" s="65">
        <v>45.222453999999999</v>
      </c>
      <c r="AI22" s="58">
        <v>37.175753999999998</v>
      </c>
      <c r="AJ22" s="67">
        <v>20.760486</v>
      </c>
      <c r="AK22" s="58">
        <v>45</v>
      </c>
      <c r="AL22" s="58">
        <v>37</v>
      </c>
      <c r="AM22" s="67">
        <v>21</v>
      </c>
      <c r="AN22" s="14">
        <v>0.7</v>
      </c>
    </row>
    <row r="23" spans="1:40" ht="15" x14ac:dyDescent="0.25">
      <c r="A23" s="202" t="s">
        <v>748</v>
      </c>
      <c r="B23" s="201" t="s">
        <v>750</v>
      </c>
      <c r="C23" s="143">
        <v>60.7</v>
      </c>
      <c r="D23" s="52"/>
      <c r="E23" s="59"/>
      <c r="F23" s="59"/>
      <c r="G23" s="59"/>
      <c r="H23" s="60"/>
      <c r="I23" s="61"/>
      <c r="J23" s="62"/>
      <c r="K23" s="62"/>
      <c r="L23" s="62"/>
      <c r="M23" s="63" t="str">
        <f t="shared" si="8"/>
        <v xml:space="preserve"> </v>
      </c>
      <c r="N23" s="154">
        <f t="shared" si="0"/>
        <v>60.7</v>
      </c>
      <c r="O23" s="155">
        <f t="shared" si="1"/>
        <v>60.7</v>
      </c>
      <c r="P23" s="156">
        <f t="shared" si="2"/>
        <v>0</v>
      </c>
      <c r="Q23" s="157">
        <f t="shared" si="3"/>
        <v>0</v>
      </c>
      <c r="R23" s="158" t="str">
        <f t="shared" si="4"/>
        <v xml:space="preserve"> </v>
      </c>
      <c r="S23" s="158">
        <f t="shared" si="9"/>
        <v>60.7</v>
      </c>
      <c r="T23" s="159">
        <f t="shared" si="5"/>
        <v>0</v>
      </c>
      <c r="U23" s="160">
        <f t="shared" si="6"/>
        <v>0</v>
      </c>
      <c r="V23" s="168" t="str">
        <f t="shared" si="10"/>
        <v xml:space="preserve"> </v>
      </c>
      <c r="W23" s="161">
        <f t="shared" si="11"/>
        <v>60.7</v>
      </c>
      <c r="X23" s="162">
        <v>0</v>
      </c>
      <c r="Y23" s="131">
        <v>1.29</v>
      </c>
      <c r="Z23" s="130">
        <v>3.45</v>
      </c>
      <c r="AA23" s="130">
        <v>4.05</v>
      </c>
      <c r="AB23" s="130">
        <v>7.87</v>
      </c>
      <c r="AC23" s="130">
        <v>0</v>
      </c>
      <c r="AD23" s="131">
        <v>1.29</v>
      </c>
      <c r="AE23" s="130">
        <v>3.45</v>
      </c>
      <c r="AF23" s="130">
        <v>4.05</v>
      </c>
      <c r="AG23" s="132">
        <v>7.87</v>
      </c>
      <c r="AH23" s="65">
        <v>45.222453999999999</v>
      </c>
      <c r="AI23" s="58">
        <v>37.175753999999998</v>
      </c>
      <c r="AJ23" s="67">
        <v>20.760486</v>
      </c>
      <c r="AK23" s="58">
        <v>45</v>
      </c>
      <c r="AL23" s="58">
        <v>37</v>
      </c>
      <c r="AM23" s="67">
        <v>21</v>
      </c>
      <c r="AN23" s="14">
        <v>0.75</v>
      </c>
    </row>
    <row r="24" spans="1:40" ht="15" x14ac:dyDescent="0.25">
      <c r="A24" s="201" t="s">
        <v>556</v>
      </c>
      <c r="B24" s="201" t="s">
        <v>570</v>
      </c>
      <c r="C24" s="143"/>
      <c r="D24" s="52"/>
      <c r="E24" s="59"/>
      <c r="F24" s="59"/>
      <c r="G24" s="59"/>
      <c r="H24" s="60"/>
      <c r="I24" s="61"/>
      <c r="J24" s="62"/>
      <c r="K24" s="62"/>
      <c r="L24" s="62"/>
      <c r="M24" s="63" t="str">
        <f t="shared" si="8"/>
        <v xml:space="preserve"> </v>
      </c>
      <c r="N24" s="154">
        <f t="shared" si="0"/>
        <v>0</v>
      </c>
      <c r="O24" s="155">
        <f t="shared" si="1"/>
        <v>0</v>
      </c>
      <c r="P24" s="156">
        <f t="shared" si="2"/>
        <v>0</v>
      </c>
      <c r="Q24" s="157">
        <f t="shared" si="3"/>
        <v>0</v>
      </c>
      <c r="R24" s="158" t="str">
        <f t="shared" si="4"/>
        <v xml:space="preserve"> </v>
      </c>
      <c r="S24" s="158">
        <f t="shared" si="9"/>
        <v>0</v>
      </c>
      <c r="T24" s="159">
        <f t="shared" si="5"/>
        <v>0</v>
      </c>
      <c r="U24" s="160">
        <f t="shared" si="6"/>
        <v>0</v>
      </c>
      <c r="V24" s="168" t="str">
        <f t="shared" si="10"/>
        <v xml:space="preserve"> </v>
      </c>
      <c r="W24" s="161">
        <f t="shared" si="11"/>
        <v>0</v>
      </c>
      <c r="X24" s="162">
        <v>0</v>
      </c>
      <c r="Y24" s="131">
        <v>1.5722753199999999</v>
      </c>
      <c r="Z24" s="130">
        <v>5.1826221380000002</v>
      </c>
      <c r="AA24" s="130">
        <v>5.7575585560000002</v>
      </c>
      <c r="AB24" s="130">
        <v>9.8613609849999992</v>
      </c>
      <c r="AC24" s="130">
        <v>0</v>
      </c>
      <c r="AD24" s="131">
        <v>1.5722753199999999</v>
      </c>
      <c r="AE24" s="130">
        <v>5.3782670939999999</v>
      </c>
      <c r="AF24" s="130">
        <v>6.0469271119999997</v>
      </c>
      <c r="AG24" s="132">
        <v>10.94841841</v>
      </c>
      <c r="AH24" s="65">
        <v>45.222453999999999</v>
      </c>
      <c r="AI24" s="58">
        <v>37.175753999999998</v>
      </c>
      <c r="AJ24" s="67">
        <v>20.760486</v>
      </c>
      <c r="AK24" s="58">
        <v>45</v>
      </c>
      <c r="AL24" s="58">
        <v>37</v>
      </c>
      <c r="AM24" s="67">
        <v>21</v>
      </c>
      <c r="AN24" s="14">
        <v>0.8</v>
      </c>
    </row>
    <row r="25" spans="1:40" ht="15" x14ac:dyDescent="0.25">
      <c r="A25" s="201" t="s">
        <v>16</v>
      </c>
      <c r="B25" s="201" t="s">
        <v>17</v>
      </c>
      <c r="C25" s="143">
        <v>55.5</v>
      </c>
      <c r="D25" s="52"/>
      <c r="E25" s="59"/>
      <c r="F25" s="59"/>
      <c r="G25" s="59"/>
      <c r="H25" s="60"/>
      <c r="I25" s="61"/>
      <c r="J25" s="62"/>
      <c r="K25" s="62"/>
      <c r="L25" s="62"/>
      <c r="M25" s="63" t="str">
        <f t="shared" si="8"/>
        <v xml:space="preserve"> </v>
      </c>
      <c r="N25" s="154">
        <f t="shared" si="0"/>
        <v>55.5</v>
      </c>
      <c r="O25" s="155">
        <f t="shared" si="1"/>
        <v>55.5</v>
      </c>
      <c r="P25" s="156">
        <f t="shared" si="2"/>
        <v>0</v>
      </c>
      <c r="Q25" s="157">
        <f t="shared" si="3"/>
        <v>0</v>
      </c>
      <c r="R25" s="158" t="str">
        <f t="shared" si="4"/>
        <v xml:space="preserve"> </v>
      </c>
      <c r="S25" s="158">
        <f t="shared" si="9"/>
        <v>55.5</v>
      </c>
      <c r="T25" s="159">
        <f t="shared" si="5"/>
        <v>0</v>
      </c>
      <c r="U25" s="160">
        <f t="shared" si="6"/>
        <v>0</v>
      </c>
      <c r="V25" s="168" t="str">
        <f t="shared" si="10"/>
        <v xml:space="preserve"> </v>
      </c>
      <c r="W25" s="161">
        <f t="shared" si="11"/>
        <v>55.5</v>
      </c>
      <c r="X25" s="162">
        <v>0</v>
      </c>
      <c r="Y25" s="131">
        <v>1.23</v>
      </c>
      <c r="Z25" s="130">
        <v>4.07</v>
      </c>
      <c r="AA25" s="130">
        <v>4.5999999999999996</v>
      </c>
      <c r="AB25" s="130">
        <v>7.66</v>
      </c>
      <c r="AC25" s="130">
        <v>0</v>
      </c>
      <c r="AD25" s="131">
        <v>1.23</v>
      </c>
      <c r="AE25" s="130">
        <v>4.42</v>
      </c>
      <c r="AF25" s="130">
        <v>5.1100000000000003</v>
      </c>
      <c r="AG25" s="132">
        <v>9.4700000000000006</v>
      </c>
      <c r="AH25" s="65">
        <v>45.222453999999999</v>
      </c>
      <c r="AI25" s="58">
        <v>37.175753999999998</v>
      </c>
      <c r="AJ25" s="67">
        <v>20.760486</v>
      </c>
      <c r="AK25" s="58">
        <v>45</v>
      </c>
      <c r="AL25" s="58">
        <v>37</v>
      </c>
      <c r="AM25" s="67">
        <v>21</v>
      </c>
      <c r="AN25" s="14">
        <v>0.9</v>
      </c>
    </row>
    <row r="26" spans="1:40" ht="15" x14ac:dyDescent="0.25">
      <c r="A26" s="201" t="s">
        <v>18</v>
      </c>
      <c r="B26" s="201" t="s">
        <v>571</v>
      </c>
      <c r="C26" s="143">
        <v>53</v>
      </c>
      <c r="D26" s="52"/>
      <c r="E26" s="59"/>
      <c r="F26" s="59"/>
      <c r="G26" s="59"/>
      <c r="H26" s="60"/>
      <c r="I26" s="61"/>
      <c r="J26" s="62"/>
      <c r="K26" s="62"/>
      <c r="L26" s="62"/>
      <c r="M26" s="63" t="str">
        <f t="shared" si="8"/>
        <v xml:space="preserve"> </v>
      </c>
      <c r="N26" s="154">
        <f t="shared" si="0"/>
        <v>53</v>
      </c>
      <c r="O26" s="155">
        <f t="shared" si="1"/>
        <v>53</v>
      </c>
      <c r="P26" s="156">
        <f t="shared" si="2"/>
        <v>0</v>
      </c>
      <c r="Q26" s="157">
        <f t="shared" si="3"/>
        <v>0</v>
      </c>
      <c r="R26" s="158" t="str">
        <f t="shared" si="4"/>
        <v xml:space="preserve"> </v>
      </c>
      <c r="S26" s="158">
        <f t="shared" si="9"/>
        <v>53</v>
      </c>
      <c r="T26" s="159">
        <f t="shared" si="5"/>
        <v>0</v>
      </c>
      <c r="U26" s="160">
        <f t="shared" si="6"/>
        <v>0</v>
      </c>
      <c r="V26" s="168" t="str">
        <f t="shared" si="10"/>
        <v xml:space="preserve"> </v>
      </c>
      <c r="W26" s="161">
        <f t="shared" si="11"/>
        <v>53</v>
      </c>
      <c r="X26" s="162">
        <v>0</v>
      </c>
      <c r="Y26" s="131">
        <v>1.23</v>
      </c>
      <c r="Z26" s="130">
        <v>4.07</v>
      </c>
      <c r="AA26" s="130">
        <v>4.5999999999999996</v>
      </c>
      <c r="AB26" s="130">
        <v>7.66</v>
      </c>
      <c r="AC26" s="130">
        <v>0</v>
      </c>
      <c r="AD26" s="131">
        <v>1.23</v>
      </c>
      <c r="AE26" s="130">
        <v>4.21</v>
      </c>
      <c r="AF26" s="130">
        <v>4.8099999999999996</v>
      </c>
      <c r="AG26" s="132">
        <v>8.39</v>
      </c>
      <c r="AH26" s="65">
        <v>45.222453999999999</v>
      </c>
      <c r="AI26" s="58">
        <v>37.175753999999998</v>
      </c>
      <c r="AJ26" s="67">
        <v>20.760486</v>
      </c>
      <c r="AK26" s="58">
        <v>45</v>
      </c>
      <c r="AL26" s="58">
        <v>37</v>
      </c>
      <c r="AM26" s="67">
        <v>21</v>
      </c>
      <c r="AN26" s="14">
        <v>0.95</v>
      </c>
    </row>
    <row r="27" spans="1:40" ht="15" x14ac:dyDescent="0.25">
      <c r="A27" s="201" t="s">
        <v>19</v>
      </c>
      <c r="B27" s="201" t="s">
        <v>20</v>
      </c>
      <c r="C27" s="143">
        <v>48</v>
      </c>
      <c r="D27" s="52"/>
      <c r="E27" s="59"/>
      <c r="F27" s="59"/>
      <c r="G27" s="59"/>
      <c r="H27" s="60"/>
      <c r="I27" s="61"/>
      <c r="J27" s="62"/>
      <c r="K27" s="62"/>
      <c r="L27" s="62"/>
      <c r="M27" s="63" t="str">
        <f t="shared" si="8"/>
        <v xml:space="preserve"> </v>
      </c>
      <c r="N27" s="154">
        <f t="shared" si="0"/>
        <v>48</v>
      </c>
      <c r="O27" s="155">
        <f t="shared" si="1"/>
        <v>48</v>
      </c>
      <c r="P27" s="156">
        <f t="shared" si="2"/>
        <v>0</v>
      </c>
      <c r="Q27" s="157">
        <f t="shared" si="3"/>
        <v>0</v>
      </c>
      <c r="R27" s="158" t="str">
        <f t="shared" si="4"/>
        <v xml:space="preserve"> </v>
      </c>
      <c r="S27" s="158">
        <f t="shared" si="9"/>
        <v>48</v>
      </c>
      <c r="T27" s="159">
        <f t="shared" si="5"/>
        <v>0</v>
      </c>
      <c r="U27" s="160">
        <f t="shared" si="6"/>
        <v>0</v>
      </c>
      <c r="V27" s="168" t="str">
        <f t="shared" si="10"/>
        <v xml:space="preserve"> </v>
      </c>
      <c r="W27" s="161">
        <f t="shared" si="11"/>
        <v>48</v>
      </c>
      <c r="X27" s="162">
        <v>0</v>
      </c>
      <c r="Y27" s="131">
        <v>1.46</v>
      </c>
      <c r="Z27" s="130">
        <v>3.6</v>
      </c>
      <c r="AA27" s="130">
        <v>4.04</v>
      </c>
      <c r="AB27" s="130">
        <v>6.55</v>
      </c>
      <c r="AC27" s="130">
        <v>0</v>
      </c>
      <c r="AD27" s="131">
        <v>1.46</v>
      </c>
      <c r="AE27" s="130">
        <v>3.67</v>
      </c>
      <c r="AF27" s="130">
        <v>4.1500000000000004</v>
      </c>
      <c r="AG27" s="132">
        <v>6.91</v>
      </c>
      <c r="AH27" s="65">
        <v>45.222453999999999</v>
      </c>
      <c r="AI27" s="58">
        <v>37.175753999999998</v>
      </c>
      <c r="AJ27" s="67">
        <v>20.760486</v>
      </c>
      <c r="AK27" s="58">
        <v>45</v>
      </c>
      <c r="AL27" s="58">
        <v>37</v>
      </c>
      <c r="AM27" s="67">
        <v>21</v>
      </c>
      <c r="AN27" s="14">
        <v>1</v>
      </c>
    </row>
    <row r="28" spans="1:40" ht="15" x14ac:dyDescent="0.25">
      <c r="A28" s="201" t="s">
        <v>21</v>
      </c>
      <c r="B28" s="201" t="s">
        <v>572</v>
      </c>
      <c r="C28" s="143">
        <v>85</v>
      </c>
      <c r="D28" s="52"/>
      <c r="E28" s="59"/>
      <c r="F28" s="59"/>
      <c r="G28" s="59"/>
      <c r="H28" s="60"/>
      <c r="I28" s="61"/>
      <c r="J28" s="62"/>
      <c r="K28" s="62"/>
      <c r="L28" s="62"/>
      <c r="M28" s="63" t="str">
        <f t="shared" si="8"/>
        <v xml:space="preserve"> </v>
      </c>
      <c r="N28" s="154">
        <f t="shared" si="0"/>
        <v>85</v>
      </c>
      <c r="O28" s="155">
        <f t="shared" si="1"/>
        <v>85</v>
      </c>
      <c r="P28" s="156">
        <f t="shared" si="2"/>
        <v>0</v>
      </c>
      <c r="Q28" s="157">
        <f t="shared" si="3"/>
        <v>0</v>
      </c>
      <c r="R28" s="158" t="str">
        <f t="shared" si="4"/>
        <v xml:space="preserve"> </v>
      </c>
      <c r="S28" s="158">
        <f t="shared" si="9"/>
        <v>85</v>
      </c>
      <c r="T28" s="159">
        <f t="shared" si="5"/>
        <v>0</v>
      </c>
      <c r="U28" s="160">
        <f t="shared" si="6"/>
        <v>0</v>
      </c>
      <c r="V28" s="168" t="str">
        <f t="shared" si="10"/>
        <v xml:space="preserve"> </v>
      </c>
      <c r="W28" s="161">
        <f t="shared" si="11"/>
        <v>85</v>
      </c>
      <c r="X28" s="162">
        <v>0</v>
      </c>
      <c r="Y28" s="131">
        <v>1.59821755275804</v>
      </c>
      <c r="Z28" s="130">
        <v>4.9251409392569103</v>
      </c>
      <c r="AA28" s="130">
        <v>5.6910551941004899</v>
      </c>
      <c r="AB28" s="130">
        <v>10.1174232245961</v>
      </c>
      <c r="AC28" s="130">
        <v>0</v>
      </c>
      <c r="AD28" s="131">
        <v>1.59821755275804</v>
      </c>
      <c r="AE28" s="130">
        <v>5.31</v>
      </c>
      <c r="AF28" s="130">
        <v>6.23</v>
      </c>
      <c r="AG28" s="132">
        <v>12.31</v>
      </c>
      <c r="AH28" s="65">
        <v>45.22</v>
      </c>
      <c r="AI28" s="58">
        <v>37.18</v>
      </c>
      <c r="AJ28" s="67">
        <v>20.76</v>
      </c>
      <c r="AK28" s="58">
        <v>45</v>
      </c>
      <c r="AL28" s="58">
        <v>37</v>
      </c>
      <c r="AM28" s="67">
        <v>21</v>
      </c>
      <c r="AN28" s="16"/>
    </row>
    <row r="29" spans="1:40" ht="15" x14ac:dyDescent="0.25">
      <c r="A29" s="201" t="s">
        <v>557</v>
      </c>
      <c r="B29" s="201" t="s">
        <v>573</v>
      </c>
      <c r="C29" s="143"/>
      <c r="D29" s="52"/>
      <c r="E29" s="59"/>
      <c r="F29" s="59"/>
      <c r="G29" s="59"/>
      <c r="H29" s="60"/>
      <c r="I29" s="61"/>
      <c r="J29" s="62"/>
      <c r="K29" s="62"/>
      <c r="L29" s="62"/>
      <c r="M29" s="63" t="str">
        <f t="shared" si="8"/>
        <v xml:space="preserve"> </v>
      </c>
      <c r="N29" s="154">
        <f t="shared" si="0"/>
        <v>0</v>
      </c>
      <c r="O29" s="155">
        <f t="shared" si="1"/>
        <v>0</v>
      </c>
      <c r="P29" s="156">
        <f t="shared" si="2"/>
        <v>0</v>
      </c>
      <c r="Q29" s="157">
        <f t="shared" si="3"/>
        <v>0</v>
      </c>
      <c r="R29" s="158" t="str">
        <f t="shared" si="4"/>
        <v xml:space="preserve"> </v>
      </c>
      <c r="S29" s="158">
        <f t="shared" si="9"/>
        <v>0</v>
      </c>
      <c r="T29" s="159">
        <f t="shared" si="5"/>
        <v>0</v>
      </c>
      <c r="U29" s="160">
        <f t="shared" si="6"/>
        <v>0</v>
      </c>
      <c r="V29" s="168" t="str">
        <f t="shared" si="10"/>
        <v xml:space="preserve"> </v>
      </c>
      <c r="W29" s="161">
        <f t="shared" si="11"/>
        <v>0</v>
      </c>
      <c r="X29" s="162">
        <v>0</v>
      </c>
      <c r="Y29" s="131">
        <v>1.464535886</v>
      </c>
      <c r="Z29" s="130">
        <v>3.4677893879999999</v>
      </c>
      <c r="AA29" s="130">
        <v>4.0259333679999996</v>
      </c>
      <c r="AB29" s="130">
        <v>6.5315157729999997</v>
      </c>
      <c r="AC29" s="130">
        <v>0</v>
      </c>
      <c r="AD29" s="131">
        <v>1.464535886</v>
      </c>
      <c r="AE29" s="130">
        <v>3.55</v>
      </c>
      <c r="AF29" s="130">
        <v>4.13</v>
      </c>
      <c r="AG29" s="132">
        <v>6.89</v>
      </c>
      <c r="AH29" s="65">
        <v>45.222453999999999</v>
      </c>
      <c r="AI29" s="58">
        <v>37.175753999999998</v>
      </c>
      <c r="AJ29" s="67">
        <v>20.760486</v>
      </c>
      <c r="AK29" s="58">
        <v>45</v>
      </c>
      <c r="AL29" s="58">
        <v>37</v>
      </c>
      <c r="AM29" s="67">
        <v>21</v>
      </c>
      <c r="AN29" s="16"/>
    </row>
    <row r="30" spans="1:40" ht="15" x14ac:dyDescent="0.25">
      <c r="A30" s="201" t="s">
        <v>558</v>
      </c>
      <c r="B30" s="201" t="s">
        <v>574</v>
      </c>
      <c r="C30" s="143"/>
      <c r="D30" s="52"/>
      <c r="E30" s="59"/>
      <c r="F30" s="59"/>
      <c r="G30" s="59"/>
      <c r="H30" s="60"/>
      <c r="I30" s="61"/>
      <c r="J30" s="62"/>
      <c r="K30" s="62"/>
      <c r="L30" s="62"/>
      <c r="M30" s="63" t="str">
        <f t="shared" si="8"/>
        <v xml:space="preserve"> </v>
      </c>
      <c r="N30" s="154">
        <f t="shared" si="0"/>
        <v>0</v>
      </c>
      <c r="O30" s="155">
        <f t="shared" si="1"/>
        <v>0</v>
      </c>
      <c r="P30" s="156">
        <f t="shared" si="2"/>
        <v>0</v>
      </c>
      <c r="Q30" s="157">
        <f t="shared" si="3"/>
        <v>0</v>
      </c>
      <c r="R30" s="158" t="str">
        <f t="shared" si="4"/>
        <v xml:space="preserve"> </v>
      </c>
      <c r="S30" s="158">
        <f t="shared" si="9"/>
        <v>0</v>
      </c>
      <c r="T30" s="159">
        <f t="shared" si="5"/>
        <v>0</v>
      </c>
      <c r="U30" s="160">
        <f t="shared" si="6"/>
        <v>0</v>
      </c>
      <c r="V30" s="168" t="str">
        <f t="shared" si="10"/>
        <v xml:space="preserve"> </v>
      </c>
      <c r="W30" s="161">
        <f t="shared" si="11"/>
        <v>0</v>
      </c>
      <c r="X30" s="162">
        <v>0</v>
      </c>
      <c r="Y30" s="131">
        <v>1.464535886</v>
      </c>
      <c r="Z30" s="130">
        <v>3.4677893879999999</v>
      </c>
      <c r="AA30" s="130">
        <v>4.0259333679999996</v>
      </c>
      <c r="AB30" s="130">
        <v>6.5315157729999997</v>
      </c>
      <c r="AC30" s="130">
        <v>0</v>
      </c>
      <c r="AD30" s="131">
        <v>1.464535886</v>
      </c>
      <c r="AE30" s="130">
        <v>3.55</v>
      </c>
      <c r="AF30" s="130">
        <v>4.13</v>
      </c>
      <c r="AG30" s="132">
        <v>6.89</v>
      </c>
      <c r="AH30" s="65">
        <v>45.222453999999999</v>
      </c>
      <c r="AI30" s="58">
        <v>37.175753999999998</v>
      </c>
      <c r="AJ30" s="67">
        <v>20.760486</v>
      </c>
      <c r="AK30" s="58">
        <v>45</v>
      </c>
      <c r="AL30" s="58">
        <v>37</v>
      </c>
      <c r="AM30" s="67">
        <v>21</v>
      </c>
      <c r="AN30" s="16"/>
    </row>
    <row r="31" spans="1:40" ht="15" x14ac:dyDescent="0.25">
      <c r="A31" s="201" t="s">
        <v>559</v>
      </c>
      <c r="B31" s="201" t="s">
        <v>575</v>
      </c>
      <c r="C31" s="143"/>
      <c r="D31" s="52"/>
      <c r="E31" s="59"/>
      <c r="F31" s="59"/>
      <c r="G31" s="59"/>
      <c r="H31" s="60"/>
      <c r="I31" s="61"/>
      <c r="J31" s="62"/>
      <c r="K31" s="62"/>
      <c r="L31" s="62"/>
      <c r="M31" s="63" t="str">
        <f t="shared" si="8"/>
        <v xml:space="preserve"> </v>
      </c>
      <c r="N31" s="154">
        <f t="shared" si="0"/>
        <v>0</v>
      </c>
      <c r="O31" s="155">
        <f t="shared" si="1"/>
        <v>0</v>
      </c>
      <c r="P31" s="156">
        <f t="shared" si="2"/>
        <v>0</v>
      </c>
      <c r="Q31" s="157">
        <f t="shared" si="3"/>
        <v>0</v>
      </c>
      <c r="R31" s="158" t="str">
        <f t="shared" si="4"/>
        <v xml:space="preserve"> </v>
      </c>
      <c r="S31" s="158">
        <f t="shared" si="9"/>
        <v>0</v>
      </c>
      <c r="T31" s="159">
        <f t="shared" si="5"/>
        <v>0</v>
      </c>
      <c r="U31" s="160">
        <f t="shared" si="6"/>
        <v>0</v>
      </c>
      <c r="V31" s="168" t="str">
        <f t="shared" si="10"/>
        <v xml:space="preserve"> </v>
      </c>
      <c r="W31" s="161">
        <f t="shared" si="11"/>
        <v>0</v>
      </c>
      <c r="X31" s="162">
        <v>0</v>
      </c>
      <c r="Y31" s="131">
        <v>1.464535886</v>
      </c>
      <c r="Z31" s="130">
        <v>3.4677893879999999</v>
      </c>
      <c r="AA31" s="130">
        <v>4.0259333679999996</v>
      </c>
      <c r="AB31" s="130">
        <v>6.5315157729999997</v>
      </c>
      <c r="AC31" s="130">
        <v>0</v>
      </c>
      <c r="AD31" s="131">
        <v>1.464535886</v>
      </c>
      <c r="AE31" s="130">
        <v>3.55</v>
      </c>
      <c r="AF31" s="130">
        <v>4.13</v>
      </c>
      <c r="AG31" s="132">
        <v>6.89</v>
      </c>
      <c r="AH31" s="65">
        <v>45.222453999999999</v>
      </c>
      <c r="AI31" s="58">
        <v>37.175753999999998</v>
      </c>
      <c r="AJ31" s="67">
        <v>20.760486</v>
      </c>
      <c r="AK31" s="58">
        <v>45</v>
      </c>
      <c r="AL31" s="58">
        <v>37</v>
      </c>
      <c r="AM31" s="67">
        <v>21</v>
      </c>
      <c r="AN31" s="16"/>
    </row>
    <row r="32" spans="1:40" ht="15" x14ac:dyDescent="0.25">
      <c r="A32" s="201" t="s">
        <v>560</v>
      </c>
      <c r="B32" s="201" t="s">
        <v>576</v>
      </c>
      <c r="C32" s="143"/>
      <c r="D32" s="52"/>
      <c r="E32" s="59"/>
      <c r="F32" s="59"/>
      <c r="G32" s="59"/>
      <c r="H32" s="60"/>
      <c r="I32" s="61"/>
      <c r="J32" s="62"/>
      <c r="K32" s="62"/>
      <c r="L32" s="62"/>
      <c r="M32" s="63" t="str">
        <f t="shared" si="8"/>
        <v xml:space="preserve"> </v>
      </c>
      <c r="N32" s="154">
        <f t="shared" si="0"/>
        <v>0</v>
      </c>
      <c r="O32" s="155">
        <f t="shared" si="1"/>
        <v>0</v>
      </c>
      <c r="P32" s="156">
        <f t="shared" si="2"/>
        <v>0</v>
      </c>
      <c r="Q32" s="157">
        <f t="shared" si="3"/>
        <v>0</v>
      </c>
      <c r="R32" s="158" t="str">
        <f t="shared" si="4"/>
        <v xml:space="preserve"> </v>
      </c>
      <c r="S32" s="158">
        <f t="shared" si="9"/>
        <v>0</v>
      </c>
      <c r="T32" s="159">
        <f t="shared" si="5"/>
        <v>0</v>
      </c>
      <c r="U32" s="160">
        <f t="shared" si="6"/>
        <v>0</v>
      </c>
      <c r="V32" s="168" t="str">
        <f t="shared" si="10"/>
        <v xml:space="preserve"> </v>
      </c>
      <c r="W32" s="161">
        <f t="shared" si="11"/>
        <v>0</v>
      </c>
      <c r="X32" s="162">
        <v>0</v>
      </c>
      <c r="Y32" s="131">
        <v>1.464535886</v>
      </c>
      <c r="Z32" s="130">
        <v>3.4677893879999999</v>
      </c>
      <c r="AA32" s="130">
        <v>4.0259333679999996</v>
      </c>
      <c r="AB32" s="130">
        <v>6.5315157729999997</v>
      </c>
      <c r="AC32" s="130">
        <v>0</v>
      </c>
      <c r="AD32" s="131">
        <v>1.464535886</v>
      </c>
      <c r="AE32" s="130">
        <v>3.55</v>
      </c>
      <c r="AF32" s="130">
        <v>4.13</v>
      </c>
      <c r="AG32" s="132">
        <v>6.89</v>
      </c>
      <c r="AH32" s="65">
        <v>45.222453999999999</v>
      </c>
      <c r="AI32" s="58">
        <v>37.175753999999998</v>
      </c>
      <c r="AJ32" s="67">
        <v>20.760486</v>
      </c>
      <c r="AK32" s="58">
        <v>45</v>
      </c>
      <c r="AL32" s="58">
        <v>37</v>
      </c>
      <c r="AM32" s="67">
        <v>21</v>
      </c>
      <c r="AN32" s="16"/>
    </row>
    <row r="33" spans="1:40" ht="15" x14ac:dyDescent="0.25">
      <c r="A33" s="201" t="s">
        <v>561</v>
      </c>
      <c r="B33" s="201" t="s">
        <v>577</v>
      </c>
      <c r="C33" s="143"/>
      <c r="D33" s="52"/>
      <c r="E33" s="59"/>
      <c r="F33" s="59"/>
      <c r="G33" s="59"/>
      <c r="H33" s="60"/>
      <c r="I33" s="61"/>
      <c r="J33" s="62"/>
      <c r="K33" s="62"/>
      <c r="L33" s="62"/>
      <c r="M33" s="63" t="str">
        <f t="shared" si="8"/>
        <v xml:space="preserve"> </v>
      </c>
      <c r="N33" s="154">
        <f t="shared" si="0"/>
        <v>0</v>
      </c>
      <c r="O33" s="155">
        <f t="shared" si="1"/>
        <v>0</v>
      </c>
      <c r="P33" s="156">
        <f t="shared" si="2"/>
        <v>0</v>
      </c>
      <c r="Q33" s="157">
        <f t="shared" si="3"/>
        <v>0</v>
      </c>
      <c r="R33" s="158" t="str">
        <f t="shared" si="4"/>
        <v xml:space="preserve"> </v>
      </c>
      <c r="S33" s="158">
        <f t="shared" si="9"/>
        <v>0</v>
      </c>
      <c r="T33" s="159">
        <f t="shared" si="5"/>
        <v>0</v>
      </c>
      <c r="U33" s="160">
        <f t="shared" si="6"/>
        <v>0</v>
      </c>
      <c r="V33" s="168" t="str">
        <f t="shared" si="10"/>
        <v xml:space="preserve"> </v>
      </c>
      <c r="W33" s="161">
        <f t="shared" si="11"/>
        <v>0</v>
      </c>
      <c r="X33" s="162">
        <v>0</v>
      </c>
      <c r="Y33" s="131">
        <v>1.5722753199999999</v>
      </c>
      <c r="Z33" s="130">
        <v>5.2043722219999999</v>
      </c>
      <c r="AA33" s="130">
        <v>5.7886509899999998</v>
      </c>
      <c r="AB33" s="130">
        <v>9.9718834520000001</v>
      </c>
      <c r="AC33" s="130">
        <v>0</v>
      </c>
      <c r="AD33" s="131">
        <v>1.5722753199999999</v>
      </c>
      <c r="AE33" s="130">
        <v>5.3897089339999997</v>
      </c>
      <c r="AF33" s="130">
        <v>6.0633816989999998</v>
      </c>
      <c r="AG33" s="132">
        <v>11.018499540000001</v>
      </c>
      <c r="AH33" s="65">
        <v>45.222453999999999</v>
      </c>
      <c r="AI33" s="58">
        <v>37.175753999999998</v>
      </c>
      <c r="AJ33" s="67">
        <v>20.760486</v>
      </c>
      <c r="AK33" s="58">
        <v>45</v>
      </c>
      <c r="AL33" s="58">
        <v>37</v>
      </c>
      <c r="AM33" s="67">
        <v>21</v>
      </c>
      <c r="AN33" s="16"/>
    </row>
    <row r="34" spans="1:40" ht="15" x14ac:dyDescent="0.25">
      <c r="A34" s="201" t="s">
        <v>562</v>
      </c>
      <c r="B34" s="201" t="s">
        <v>578</v>
      </c>
      <c r="C34" s="143"/>
      <c r="D34" s="52"/>
      <c r="E34" s="59"/>
      <c r="F34" s="59"/>
      <c r="G34" s="59"/>
      <c r="H34" s="60"/>
      <c r="I34" s="61"/>
      <c r="J34" s="62"/>
      <c r="K34" s="62"/>
      <c r="L34" s="62"/>
      <c r="M34" s="63" t="str">
        <f t="shared" si="8"/>
        <v xml:space="preserve"> </v>
      </c>
      <c r="N34" s="154">
        <f t="shared" si="0"/>
        <v>0</v>
      </c>
      <c r="O34" s="155">
        <f t="shared" si="1"/>
        <v>0</v>
      </c>
      <c r="P34" s="156">
        <f t="shared" si="2"/>
        <v>0</v>
      </c>
      <c r="Q34" s="157">
        <f t="shared" si="3"/>
        <v>0</v>
      </c>
      <c r="R34" s="158" t="str">
        <f t="shared" si="4"/>
        <v xml:space="preserve"> </v>
      </c>
      <c r="S34" s="158">
        <f t="shared" si="9"/>
        <v>0</v>
      </c>
      <c r="T34" s="159">
        <f t="shared" si="5"/>
        <v>0</v>
      </c>
      <c r="U34" s="160">
        <f t="shared" si="6"/>
        <v>0</v>
      </c>
      <c r="V34" s="168" t="str">
        <f t="shared" si="10"/>
        <v xml:space="preserve"> </v>
      </c>
      <c r="W34" s="161">
        <f t="shared" si="11"/>
        <v>0</v>
      </c>
      <c r="X34" s="162">
        <v>0</v>
      </c>
      <c r="Y34" s="131">
        <v>1.23</v>
      </c>
      <c r="Z34" s="130">
        <v>5.2429910260000003</v>
      </c>
      <c r="AA34" s="130">
        <v>5.8474575890000002</v>
      </c>
      <c r="AB34" s="130">
        <v>10.176111349999999</v>
      </c>
      <c r="AC34" s="130">
        <v>0</v>
      </c>
      <c r="AD34" s="131">
        <v>1.23</v>
      </c>
      <c r="AE34" s="130">
        <v>5.4318654649999996</v>
      </c>
      <c r="AF34" s="130">
        <v>6.1264770200000003</v>
      </c>
      <c r="AG34" s="132">
        <v>11.285759240000001</v>
      </c>
      <c r="AH34" s="65">
        <v>45.222453999999999</v>
      </c>
      <c r="AI34" s="58">
        <v>37.175753999999998</v>
      </c>
      <c r="AJ34" s="67">
        <v>20.760486</v>
      </c>
      <c r="AK34" s="58">
        <v>45</v>
      </c>
      <c r="AL34" s="58">
        <v>37</v>
      </c>
      <c r="AM34" s="67">
        <v>21</v>
      </c>
      <c r="AN34" s="16"/>
    </row>
    <row r="35" spans="1:40" ht="15" x14ac:dyDescent="0.25">
      <c r="A35" s="201" t="s">
        <v>563</v>
      </c>
      <c r="B35" s="201" t="s">
        <v>579</v>
      </c>
      <c r="C35" s="143"/>
      <c r="D35" s="52"/>
      <c r="E35" s="59"/>
      <c r="F35" s="59"/>
      <c r="G35" s="59"/>
      <c r="H35" s="60"/>
      <c r="I35" s="61"/>
      <c r="J35" s="62"/>
      <c r="K35" s="62"/>
      <c r="L35" s="62"/>
      <c r="M35" s="63" t="str">
        <f t="shared" si="8"/>
        <v xml:space="preserve"> </v>
      </c>
      <c r="N35" s="154">
        <f t="shared" si="0"/>
        <v>0</v>
      </c>
      <c r="O35" s="155">
        <f t="shared" si="1"/>
        <v>0</v>
      </c>
      <c r="P35" s="156">
        <f t="shared" si="2"/>
        <v>0</v>
      </c>
      <c r="Q35" s="157">
        <f t="shared" si="3"/>
        <v>0</v>
      </c>
      <c r="R35" s="158" t="str">
        <f t="shared" si="4"/>
        <v xml:space="preserve"> </v>
      </c>
      <c r="S35" s="158">
        <f t="shared" si="9"/>
        <v>0</v>
      </c>
      <c r="T35" s="159">
        <f t="shared" si="5"/>
        <v>0</v>
      </c>
      <c r="U35" s="160">
        <f t="shared" si="6"/>
        <v>0</v>
      </c>
      <c r="V35" s="168" t="str">
        <f t="shared" si="10"/>
        <v xml:space="preserve"> </v>
      </c>
      <c r="W35" s="161">
        <f t="shared" si="11"/>
        <v>0</v>
      </c>
      <c r="X35" s="162">
        <v>0</v>
      </c>
      <c r="Y35" s="131">
        <v>1.5722753199999999</v>
      </c>
      <c r="Z35" s="130">
        <v>5.1373612800000004</v>
      </c>
      <c r="AA35" s="130">
        <v>5.6929158800000002</v>
      </c>
      <c r="AB35" s="130">
        <v>9.643054029</v>
      </c>
      <c r="AC35" s="130">
        <v>0</v>
      </c>
      <c r="AD35" s="131">
        <v>1.5722753199999999</v>
      </c>
      <c r="AE35" s="130">
        <v>5.3352880870000003</v>
      </c>
      <c r="AF35" s="130">
        <v>5.9847240529999999</v>
      </c>
      <c r="AG35" s="132">
        <v>10.69713711</v>
      </c>
      <c r="AH35" s="65">
        <v>45.222453999999999</v>
      </c>
      <c r="AI35" s="58">
        <v>37.175753999999998</v>
      </c>
      <c r="AJ35" s="67">
        <v>20.760486</v>
      </c>
      <c r="AK35" s="58">
        <v>45</v>
      </c>
      <c r="AL35" s="58">
        <v>37</v>
      </c>
      <c r="AM35" s="67">
        <v>21</v>
      </c>
      <c r="AN35" s="16"/>
    </row>
    <row r="36" spans="1:40" ht="15" x14ac:dyDescent="0.25">
      <c r="A36" s="201" t="s">
        <v>872</v>
      </c>
      <c r="B36" s="201" t="s">
        <v>873</v>
      </c>
      <c r="C36" s="143"/>
      <c r="D36" s="52"/>
      <c r="E36" s="59"/>
      <c r="F36" s="59"/>
      <c r="G36" s="59"/>
      <c r="H36" s="60"/>
      <c r="I36" s="61"/>
      <c r="J36" s="62"/>
      <c r="K36" s="62"/>
      <c r="L36" s="62"/>
      <c r="M36" s="63" t="str">
        <f t="shared" si="8"/>
        <v xml:space="preserve"> </v>
      </c>
      <c r="N36" s="154">
        <f t="shared" si="0"/>
        <v>0</v>
      </c>
      <c r="O36" s="155">
        <f t="shared" si="1"/>
        <v>0</v>
      </c>
      <c r="P36" s="156">
        <f t="shared" si="2"/>
        <v>0</v>
      </c>
      <c r="Q36" s="157">
        <f t="shared" si="3"/>
        <v>0</v>
      </c>
      <c r="R36" s="158" t="str">
        <f t="shared" si="4"/>
        <v xml:space="preserve"> </v>
      </c>
      <c r="S36" s="158">
        <f t="shared" si="9"/>
        <v>0</v>
      </c>
      <c r="T36" s="159">
        <f t="shared" si="5"/>
        <v>0</v>
      </c>
      <c r="U36" s="160">
        <f t="shared" si="6"/>
        <v>0</v>
      </c>
      <c r="V36" s="168" t="str">
        <f t="shared" si="10"/>
        <v xml:space="preserve"> </v>
      </c>
      <c r="W36" s="161">
        <f t="shared" si="11"/>
        <v>0</v>
      </c>
      <c r="X36" s="162">
        <v>0</v>
      </c>
      <c r="Y36" s="131">
        <v>1.5338032020000001</v>
      </c>
      <c r="Z36" s="130">
        <v>4.9413254540000002</v>
      </c>
      <c r="AA36" s="130">
        <v>5.8640481580000001</v>
      </c>
      <c r="AB36" s="130">
        <v>11.940929519999999</v>
      </c>
      <c r="AC36" s="130">
        <v>0</v>
      </c>
      <c r="AD36" s="131">
        <v>1.5338032020000001</v>
      </c>
      <c r="AE36" s="130">
        <v>4.9400000000000004</v>
      </c>
      <c r="AF36" s="130">
        <v>5.86</v>
      </c>
      <c r="AG36" s="132">
        <v>11.94</v>
      </c>
      <c r="AH36" s="65">
        <v>45.222453999999999</v>
      </c>
      <c r="AI36" s="58">
        <v>37.175753999999998</v>
      </c>
      <c r="AJ36" s="67">
        <v>20.760486</v>
      </c>
      <c r="AK36" s="58">
        <v>45</v>
      </c>
      <c r="AL36" s="58">
        <v>37</v>
      </c>
      <c r="AM36" s="67">
        <v>21</v>
      </c>
      <c r="AN36" s="16"/>
    </row>
    <row r="37" spans="1:40" ht="15" x14ac:dyDescent="0.25">
      <c r="A37" s="201" t="s">
        <v>22</v>
      </c>
      <c r="B37" s="201" t="s">
        <v>580</v>
      </c>
      <c r="C37" s="143">
        <v>55.5</v>
      </c>
      <c r="D37" s="52"/>
      <c r="E37" s="59"/>
      <c r="F37" s="59"/>
      <c r="G37" s="59"/>
      <c r="H37" s="60"/>
      <c r="I37" s="61"/>
      <c r="J37" s="62"/>
      <c r="K37" s="62"/>
      <c r="L37" s="62"/>
      <c r="M37" s="63" t="str">
        <f t="shared" si="8"/>
        <v xml:space="preserve"> </v>
      </c>
      <c r="N37" s="154">
        <f t="shared" si="0"/>
        <v>55.5</v>
      </c>
      <c r="O37" s="155">
        <f t="shared" si="1"/>
        <v>55.5</v>
      </c>
      <c r="P37" s="156">
        <f t="shared" si="2"/>
        <v>0</v>
      </c>
      <c r="Q37" s="157">
        <f t="shared" si="3"/>
        <v>0</v>
      </c>
      <c r="R37" s="158" t="str">
        <f t="shared" si="4"/>
        <v xml:space="preserve"> </v>
      </c>
      <c r="S37" s="158">
        <f t="shared" si="9"/>
        <v>55.5</v>
      </c>
      <c r="T37" s="159">
        <f t="shared" si="5"/>
        <v>0</v>
      </c>
      <c r="U37" s="160">
        <f t="shared" si="6"/>
        <v>0</v>
      </c>
      <c r="V37" s="168" t="str">
        <f t="shared" si="10"/>
        <v xml:space="preserve"> </v>
      </c>
      <c r="W37" s="161">
        <f t="shared" si="11"/>
        <v>55.5</v>
      </c>
      <c r="X37" s="162">
        <v>0</v>
      </c>
      <c r="Y37" s="131">
        <v>1.23</v>
      </c>
      <c r="Z37" s="130">
        <v>4.05</v>
      </c>
      <c r="AA37" s="130">
        <v>4.59</v>
      </c>
      <c r="AB37" s="130">
        <v>7.66</v>
      </c>
      <c r="AC37" s="130">
        <v>0</v>
      </c>
      <c r="AD37" s="131">
        <v>1.23</v>
      </c>
      <c r="AE37" s="130">
        <v>4.33</v>
      </c>
      <c r="AF37" s="130">
        <v>4.99</v>
      </c>
      <c r="AG37" s="132">
        <v>9.2100000000000009</v>
      </c>
      <c r="AH37" s="65">
        <v>45.222453999999999</v>
      </c>
      <c r="AI37" s="58">
        <v>37.175753999999998</v>
      </c>
      <c r="AJ37" s="67">
        <v>20.760486</v>
      </c>
      <c r="AK37" s="58">
        <v>45</v>
      </c>
      <c r="AL37" s="58">
        <v>37</v>
      </c>
      <c r="AM37" s="67">
        <v>21</v>
      </c>
      <c r="AN37" s="16"/>
    </row>
    <row r="38" spans="1:40" ht="15" x14ac:dyDescent="0.25">
      <c r="A38" s="201" t="s">
        <v>23</v>
      </c>
      <c r="B38" s="201" t="s">
        <v>24</v>
      </c>
      <c r="C38" s="143">
        <v>155</v>
      </c>
      <c r="D38" s="52"/>
      <c r="E38" s="59"/>
      <c r="F38" s="59"/>
      <c r="G38" s="59"/>
      <c r="H38" s="60"/>
      <c r="I38" s="61"/>
      <c r="J38" s="62"/>
      <c r="K38" s="62"/>
      <c r="L38" s="62"/>
      <c r="M38" s="63" t="str">
        <f t="shared" si="8"/>
        <v xml:space="preserve"> </v>
      </c>
      <c r="N38" s="154">
        <f t="shared" si="0"/>
        <v>155</v>
      </c>
      <c r="O38" s="155">
        <f t="shared" si="1"/>
        <v>155</v>
      </c>
      <c r="P38" s="156">
        <f t="shared" si="2"/>
        <v>0</v>
      </c>
      <c r="Q38" s="157">
        <f t="shared" si="3"/>
        <v>0</v>
      </c>
      <c r="R38" s="158" t="str">
        <f t="shared" si="4"/>
        <v xml:space="preserve"> </v>
      </c>
      <c r="S38" s="158">
        <f t="shared" si="9"/>
        <v>155</v>
      </c>
      <c r="T38" s="159">
        <f t="shared" si="5"/>
        <v>0</v>
      </c>
      <c r="U38" s="160">
        <f t="shared" si="6"/>
        <v>0</v>
      </c>
      <c r="V38" s="168" t="str">
        <f t="shared" si="10"/>
        <v xml:space="preserve"> </v>
      </c>
      <c r="W38" s="161">
        <f t="shared" si="11"/>
        <v>155</v>
      </c>
      <c r="X38" s="162">
        <v>0</v>
      </c>
      <c r="Y38" s="131">
        <v>1.65</v>
      </c>
      <c r="Z38" s="130">
        <v>5.57</v>
      </c>
      <c r="AA38" s="130">
        <v>6.99</v>
      </c>
      <c r="AB38" s="130">
        <v>13.58</v>
      </c>
      <c r="AC38" s="130">
        <v>0</v>
      </c>
      <c r="AD38" s="131">
        <v>1.65</v>
      </c>
      <c r="AE38" s="130">
        <v>5.99</v>
      </c>
      <c r="AF38" s="130">
        <v>7.65</v>
      </c>
      <c r="AG38" s="132">
        <v>15.3</v>
      </c>
      <c r="AH38" s="65">
        <v>45.222453999999999</v>
      </c>
      <c r="AI38" s="58">
        <v>37.175753999999998</v>
      </c>
      <c r="AJ38" s="67">
        <v>20.760486</v>
      </c>
      <c r="AK38" s="58">
        <v>45</v>
      </c>
      <c r="AL38" s="58">
        <v>37</v>
      </c>
      <c r="AM38" s="67">
        <v>21</v>
      </c>
      <c r="AN38" s="16"/>
    </row>
    <row r="39" spans="1:40" ht="15" x14ac:dyDescent="0.25">
      <c r="A39" s="201" t="s">
        <v>25</v>
      </c>
      <c r="B39" s="201" t="s">
        <v>26</v>
      </c>
      <c r="C39" s="143">
        <v>53</v>
      </c>
      <c r="D39" s="52"/>
      <c r="E39" s="59"/>
      <c r="F39" s="59"/>
      <c r="G39" s="59"/>
      <c r="H39" s="60"/>
      <c r="I39" s="61"/>
      <c r="J39" s="62"/>
      <c r="K39" s="62"/>
      <c r="L39" s="62"/>
      <c r="M39" s="63" t="str">
        <f t="shared" si="8"/>
        <v xml:space="preserve"> </v>
      </c>
      <c r="N39" s="154">
        <f t="shared" si="0"/>
        <v>53</v>
      </c>
      <c r="O39" s="155">
        <f t="shared" si="1"/>
        <v>53</v>
      </c>
      <c r="P39" s="156">
        <f t="shared" si="2"/>
        <v>0</v>
      </c>
      <c r="Q39" s="157">
        <f t="shared" si="3"/>
        <v>0</v>
      </c>
      <c r="R39" s="158" t="str">
        <f t="shared" si="4"/>
        <v xml:space="preserve"> </v>
      </c>
      <c r="S39" s="158">
        <f t="shared" si="9"/>
        <v>53</v>
      </c>
      <c r="T39" s="159">
        <f t="shared" si="5"/>
        <v>0</v>
      </c>
      <c r="U39" s="160">
        <f t="shared" si="6"/>
        <v>0</v>
      </c>
      <c r="V39" s="168" t="str">
        <f t="shared" si="10"/>
        <v xml:space="preserve"> </v>
      </c>
      <c r="W39" s="161">
        <f t="shared" si="11"/>
        <v>53</v>
      </c>
      <c r="X39" s="162">
        <v>0</v>
      </c>
      <c r="Y39" s="131">
        <v>1.23</v>
      </c>
      <c r="Z39" s="130">
        <v>4.07</v>
      </c>
      <c r="AA39" s="130">
        <v>4.5999999999999996</v>
      </c>
      <c r="AB39" s="130">
        <v>7.66</v>
      </c>
      <c r="AC39" s="130">
        <v>0</v>
      </c>
      <c r="AD39" s="131">
        <v>1.23</v>
      </c>
      <c r="AE39" s="130">
        <v>4.1900000000000004</v>
      </c>
      <c r="AF39" s="130">
        <v>4.7699999999999996</v>
      </c>
      <c r="AG39" s="132">
        <v>8.39</v>
      </c>
      <c r="AH39" s="65">
        <v>45.222453999999999</v>
      </c>
      <c r="AI39" s="58">
        <v>37.175753999999998</v>
      </c>
      <c r="AJ39" s="67">
        <v>20.760486</v>
      </c>
      <c r="AK39" s="58">
        <v>45</v>
      </c>
      <c r="AL39" s="58">
        <v>37</v>
      </c>
      <c r="AM39" s="67">
        <v>21</v>
      </c>
      <c r="AN39" s="16"/>
    </row>
    <row r="40" spans="1:40" ht="15" x14ac:dyDescent="0.25">
      <c r="A40" s="201" t="s">
        <v>27</v>
      </c>
      <c r="B40" s="201" t="s">
        <v>28</v>
      </c>
      <c r="C40" s="143">
        <v>55.5</v>
      </c>
      <c r="D40" s="52"/>
      <c r="E40" s="59"/>
      <c r="F40" s="59"/>
      <c r="G40" s="59"/>
      <c r="H40" s="60"/>
      <c r="I40" s="61"/>
      <c r="J40" s="62"/>
      <c r="K40" s="62"/>
      <c r="L40" s="62"/>
      <c r="M40" s="63" t="str">
        <f t="shared" si="8"/>
        <v xml:space="preserve"> </v>
      </c>
      <c r="N40" s="154">
        <f t="shared" si="0"/>
        <v>55.5</v>
      </c>
      <c r="O40" s="155">
        <f t="shared" si="1"/>
        <v>55.5</v>
      </c>
      <c r="P40" s="156">
        <f t="shared" si="2"/>
        <v>0</v>
      </c>
      <c r="Q40" s="157">
        <f t="shared" si="3"/>
        <v>0</v>
      </c>
      <c r="R40" s="158" t="str">
        <f t="shared" si="4"/>
        <v xml:space="preserve"> </v>
      </c>
      <c r="S40" s="158">
        <f t="shared" si="9"/>
        <v>55.5</v>
      </c>
      <c r="T40" s="159">
        <f t="shared" si="5"/>
        <v>0</v>
      </c>
      <c r="U40" s="160">
        <f t="shared" si="6"/>
        <v>0</v>
      </c>
      <c r="V40" s="168" t="str">
        <f t="shared" si="10"/>
        <v xml:space="preserve"> </v>
      </c>
      <c r="W40" s="161">
        <f t="shared" si="11"/>
        <v>55.5</v>
      </c>
      <c r="X40" s="162">
        <v>0</v>
      </c>
      <c r="Y40" s="131">
        <v>1.23</v>
      </c>
      <c r="Z40" s="130">
        <v>4.05</v>
      </c>
      <c r="AA40" s="130">
        <v>4.59</v>
      </c>
      <c r="AB40" s="130">
        <v>7.66</v>
      </c>
      <c r="AC40" s="130">
        <v>0</v>
      </c>
      <c r="AD40" s="131">
        <v>1.23</v>
      </c>
      <c r="AE40" s="130">
        <v>4.17</v>
      </c>
      <c r="AF40" s="130">
        <v>4.76</v>
      </c>
      <c r="AG40" s="132">
        <v>8.39</v>
      </c>
      <c r="AH40" s="65">
        <v>45.222453999999999</v>
      </c>
      <c r="AI40" s="58">
        <v>37.175753999999998</v>
      </c>
      <c r="AJ40" s="67">
        <v>20.760486</v>
      </c>
      <c r="AK40" s="58">
        <v>45</v>
      </c>
      <c r="AL40" s="58">
        <v>37</v>
      </c>
      <c r="AM40" s="67">
        <v>21</v>
      </c>
      <c r="AN40" s="16"/>
    </row>
    <row r="41" spans="1:40" ht="15" x14ac:dyDescent="0.25">
      <c r="A41" s="201" t="s">
        <v>29</v>
      </c>
      <c r="B41" s="201" t="s">
        <v>30</v>
      </c>
      <c r="C41" s="143">
        <v>79.900000000000006</v>
      </c>
      <c r="D41" s="52"/>
      <c r="E41" s="59"/>
      <c r="F41" s="59"/>
      <c r="G41" s="59"/>
      <c r="H41" s="60"/>
      <c r="I41" s="61"/>
      <c r="J41" s="62"/>
      <c r="K41" s="62"/>
      <c r="L41" s="62"/>
      <c r="M41" s="63" t="str">
        <f t="shared" si="8"/>
        <v xml:space="preserve"> </v>
      </c>
      <c r="N41" s="154">
        <f t="shared" ref="N41:N72" si="12">(C41-(G41*C41))</f>
        <v>79.900000000000006</v>
      </c>
      <c r="O41" s="155">
        <f t="shared" ref="O41:O72" si="13">(1-F41)*C41</f>
        <v>79.900000000000006</v>
      </c>
      <c r="P41" s="156">
        <f t="shared" ref="P41:P72" si="14">D41*((((I41*J41)*Z41)/AH41)+(((I41*K41)*AA41)/AI41)+(((I41*L41)*AB41)/AJ41)+(H41*Y41))</f>
        <v>0</v>
      </c>
      <c r="Q41" s="157">
        <f t="shared" ref="Q41:Q72" si="15">P41/(IF(D41&lt;=0,1,D41))</f>
        <v>0</v>
      </c>
      <c r="R41" s="158" t="str">
        <f t="shared" ref="R41:R72" si="16">IF(C41*F41=0, " ", Q41/(C41*(1-F41)))</f>
        <v xml:space="preserve"> </v>
      </c>
      <c r="S41" s="158">
        <f t="shared" si="9"/>
        <v>79.900000000000006</v>
      </c>
      <c r="T41" s="159">
        <f t="shared" ref="T41:T72" si="17">D41*((((I41*J41)*AE41)/AK41)+(((I41*K41)*AF41)/AL41)+(((I41*L41)*AG41)/AM41)+(H41*AD41))</f>
        <v>0</v>
      </c>
      <c r="U41" s="160">
        <f t="shared" ref="U41:U72" si="18">T41/(IF(D41&lt;=0,1,D41))</f>
        <v>0</v>
      </c>
      <c r="V41" s="168" t="str">
        <f t="shared" si="10"/>
        <v xml:space="preserve"> </v>
      </c>
      <c r="W41" s="161">
        <f t="shared" si="11"/>
        <v>79.900000000000006</v>
      </c>
      <c r="X41" s="162">
        <v>0</v>
      </c>
      <c r="Y41" s="131">
        <v>1.31</v>
      </c>
      <c r="Z41" s="130">
        <v>4.9000000000000004</v>
      </c>
      <c r="AA41" s="130">
        <v>6.23</v>
      </c>
      <c r="AB41" s="130">
        <v>12.57</v>
      </c>
      <c r="AC41" s="130">
        <v>0</v>
      </c>
      <c r="AD41" s="131">
        <v>1.31</v>
      </c>
      <c r="AE41" s="130">
        <v>5.54</v>
      </c>
      <c r="AF41" s="130">
        <v>7.25</v>
      </c>
      <c r="AG41" s="132">
        <v>14.05</v>
      </c>
      <c r="AH41" s="65">
        <v>45.222453999999999</v>
      </c>
      <c r="AI41" s="58">
        <v>37.175753999999998</v>
      </c>
      <c r="AJ41" s="67">
        <v>20.760486</v>
      </c>
      <c r="AK41" s="58">
        <v>45</v>
      </c>
      <c r="AL41" s="58">
        <v>37</v>
      </c>
      <c r="AM41" s="67">
        <v>21</v>
      </c>
      <c r="AN41" s="16"/>
    </row>
    <row r="42" spans="1:40" ht="15" x14ac:dyDescent="0.25">
      <c r="A42" s="201" t="s">
        <v>31</v>
      </c>
      <c r="B42" s="201" t="s">
        <v>32</v>
      </c>
      <c r="C42" s="143">
        <v>55.5</v>
      </c>
      <c r="D42" s="52"/>
      <c r="E42" s="59"/>
      <c r="F42" s="59"/>
      <c r="G42" s="59"/>
      <c r="H42" s="60"/>
      <c r="I42" s="61"/>
      <c r="J42" s="62"/>
      <c r="K42" s="62"/>
      <c r="L42" s="62"/>
      <c r="M42" s="63" t="str">
        <f t="shared" si="8"/>
        <v xml:space="preserve"> </v>
      </c>
      <c r="N42" s="154">
        <f t="shared" si="12"/>
        <v>55.5</v>
      </c>
      <c r="O42" s="155">
        <f t="shared" si="13"/>
        <v>55.5</v>
      </c>
      <c r="P42" s="156">
        <f t="shared" si="14"/>
        <v>0</v>
      </c>
      <c r="Q42" s="157">
        <f t="shared" si="15"/>
        <v>0</v>
      </c>
      <c r="R42" s="158" t="str">
        <f t="shared" si="16"/>
        <v xml:space="preserve"> </v>
      </c>
      <c r="S42" s="158">
        <f t="shared" si="9"/>
        <v>55.5</v>
      </c>
      <c r="T42" s="159">
        <f t="shared" si="17"/>
        <v>0</v>
      </c>
      <c r="U42" s="160">
        <f t="shared" si="18"/>
        <v>0</v>
      </c>
      <c r="V42" s="168" t="str">
        <f t="shared" si="10"/>
        <v xml:space="preserve"> </v>
      </c>
      <c r="W42" s="161">
        <f t="shared" si="11"/>
        <v>55.5</v>
      </c>
      <c r="X42" s="162">
        <v>0</v>
      </c>
      <c r="Y42" s="131">
        <v>1.23</v>
      </c>
      <c r="Z42" s="130">
        <v>4.07</v>
      </c>
      <c r="AA42" s="130">
        <v>4.5999999999999996</v>
      </c>
      <c r="AB42" s="130">
        <v>7.66</v>
      </c>
      <c r="AC42" s="130">
        <v>0</v>
      </c>
      <c r="AD42" s="131">
        <v>1.23</v>
      </c>
      <c r="AE42" s="130">
        <v>4.1900000000000004</v>
      </c>
      <c r="AF42" s="130">
        <v>4.7699999999999996</v>
      </c>
      <c r="AG42" s="132">
        <v>8.39</v>
      </c>
      <c r="AH42" s="65">
        <v>45.222453999999999</v>
      </c>
      <c r="AI42" s="58">
        <v>37.175753999999998</v>
      </c>
      <c r="AJ42" s="67">
        <v>20.760486</v>
      </c>
      <c r="AK42" s="58">
        <v>45</v>
      </c>
      <c r="AL42" s="58">
        <v>37</v>
      </c>
      <c r="AM42" s="67">
        <v>21</v>
      </c>
      <c r="AN42" s="16"/>
    </row>
    <row r="43" spans="1:40" ht="15" x14ac:dyDescent="0.25">
      <c r="A43" s="201" t="s">
        <v>33</v>
      </c>
      <c r="B43" s="201" t="s">
        <v>34</v>
      </c>
      <c r="C43" s="143">
        <v>55.5</v>
      </c>
      <c r="D43" s="52"/>
      <c r="E43" s="59"/>
      <c r="F43" s="59"/>
      <c r="G43" s="59"/>
      <c r="H43" s="60"/>
      <c r="I43" s="61"/>
      <c r="J43" s="62"/>
      <c r="K43" s="62"/>
      <c r="L43" s="62"/>
      <c r="M43" s="63" t="str">
        <f t="shared" si="8"/>
        <v xml:space="preserve"> </v>
      </c>
      <c r="N43" s="154">
        <f t="shared" si="12"/>
        <v>55.5</v>
      </c>
      <c r="O43" s="155">
        <f t="shared" si="13"/>
        <v>55.5</v>
      </c>
      <c r="P43" s="156">
        <f t="shared" si="14"/>
        <v>0</v>
      </c>
      <c r="Q43" s="157">
        <f t="shared" si="15"/>
        <v>0</v>
      </c>
      <c r="R43" s="158" t="str">
        <f t="shared" si="16"/>
        <v xml:space="preserve"> </v>
      </c>
      <c r="S43" s="158">
        <f t="shared" si="9"/>
        <v>55.5</v>
      </c>
      <c r="T43" s="159">
        <f t="shared" si="17"/>
        <v>0</v>
      </c>
      <c r="U43" s="160">
        <f t="shared" si="18"/>
        <v>0</v>
      </c>
      <c r="V43" s="168" t="str">
        <f t="shared" si="10"/>
        <v xml:space="preserve"> </v>
      </c>
      <c r="W43" s="161">
        <f t="shared" si="11"/>
        <v>55.5</v>
      </c>
      <c r="X43" s="162">
        <v>0</v>
      </c>
      <c r="Y43" s="131">
        <v>1.1000000000000001</v>
      </c>
      <c r="Z43" s="130">
        <v>3.91</v>
      </c>
      <c r="AA43" s="130">
        <v>5.01</v>
      </c>
      <c r="AB43" s="130">
        <v>9.92</v>
      </c>
      <c r="AC43" s="130">
        <v>0</v>
      </c>
      <c r="AD43" s="131">
        <v>1.1000000000000001</v>
      </c>
      <c r="AE43" s="130">
        <v>3.91</v>
      </c>
      <c r="AF43" s="130">
        <v>5.01</v>
      </c>
      <c r="AG43" s="132">
        <v>9.92</v>
      </c>
      <c r="AH43" s="65">
        <v>45.222453999999999</v>
      </c>
      <c r="AI43" s="58">
        <v>37.175753999999998</v>
      </c>
      <c r="AJ43" s="67">
        <v>20.760486</v>
      </c>
      <c r="AK43" s="58">
        <v>45</v>
      </c>
      <c r="AL43" s="58">
        <v>37</v>
      </c>
      <c r="AM43" s="67">
        <v>21</v>
      </c>
      <c r="AN43" s="16"/>
    </row>
    <row r="44" spans="1:40" ht="15" x14ac:dyDescent="0.25">
      <c r="A44" s="201" t="s">
        <v>35</v>
      </c>
      <c r="B44" s="201" t="s">
        <v>36</v>
      </c>
      <c r="C44" s="143">
        <v>55.5</v>
      </c>
      <c r="D44" s="52"/>
      <c r="E44" s="59"/>
      <c r="F44" s="59"/>
      <c r="G44" s="59"/>
      <c r="H44" s="60"/>
      <c r="I44" s="61"/>
      <c r="J44" s="62"/>
      <c r="K44" s="62"/>
      <c r="L44" s="62"/>
      <c r="M44" s="63" t="str">
        <f t="shared" si="8"/>
        <v xml:space="preserve"> </v>
      </c>
      <c r="N44" s="154">
        <f t="shared" si="12"/>
        <v>55.5</v>
      </c>
      <c r="O44" s="155">
        <f t="shared" si="13"/>
        <v>55.5</v>
      </c>
      <c r="P44" s="156">
        <f t="shared" si="14"/>
        <v>0</v>
      </c>
      <c r="Q44" s="157">
        <f t="shared" si="15"/>
        <v>0</v>
      </c>
      <c r="R44" s="158" t="str">
        <f t="shared" si="16"/>
        <v xml:space="preserve"> </v>
      </c>
      <c r="S44" s="158">
        <f t="shared" si="9"/>
        <v>55.5</v>
      </c>
      <c r="T44" s="159">
        <f t="shared" si="17"/>
        <v>0</v>
      </c>
      <c r="U44" s="160">
        <f t="shared" si="18"/>
        <v>0</v>
      </c>
      <c r="V44" s="168" t="str">
        <f t="shared" si="10"/>
        <v xml:space="preserve"> </v>
      </c>
      <c r="W44" s="161">
        <f t="shared" si="11"/>
        <v>55.5</v>
      </c>
      <c r="X44" s="162">
        <v>0</v>
      </c>
      <c r="Y44" s="131">
        <v>1.23</v>
      </c>
      <c r="Z44" s="130">
        <v>4.07</v>
      </c>
      <c r="AA44" s="130">
        <v>4.5999999999999996</v>
      </c>
      <c r="AB44" s="130">
        <v>7.66</v>
      </c>
      <c r="AC44" s="130">
        <v>0</v>
      </c>
      <c r="AD44" s="131">
        <v>1.23</v>
      </c>
      <c r="AE44" s="130">
        <v>4.21</v>
      </c>
      <c r="AF44" s="130">
        <v>4.8099999999999996</v>
      </c>
      <c r="AG44" s="132">
        <v>8.39</v>
      </c>
      <c r="AH44" s="65">
        <v>45.222453999999999</v>
      </c>
      <c r="AI44" s="58">
        <v>37.175753999999998</v>
      </c>
      <c r="AJ44" s="67">
        <v>20.760486</v>
      </c>
      <c r="AK44" s="58">
        <v>45</v>
      </c>
      <c r="AL44" s="58">
        <v>37</v>
      </c>
      <c r="AM44" s="67">
        <v>21</v>
      </c>
      <c r="AN44" s="16"/>
    </row>
    <row r="45" spans="1:40" ht="15" x14ac:dyDescent="0.25">
      <c r="A45" s="201" t="s">
        <v>37</v>
      </c>
      <c r="B45" s="201" t="s">
        <v>38</v>
      </c>
      <c r="C45" s="143">
        <v>50</v>
      </c>
      <c r="D45" s="52"/>
      <c r="E45" s="59"/>
      <c r="F45" s="59"/>
      <c r="G45" s="59"/>
      <c r="H45" s="60"/>
      <c r="I45" s="61"/>
      <c r="J45" s="62"/>
      <c r="K45" s="62"/>
      <c r="L45" s="62"/>
      <c r="M45" s="63" t="str">
        <f t="shared" si="8"/>
        <v xml:space="preserve"> </v>
      </c>
      <c r="N45" s="154">
        <f t="shared" si="12"/>
        <v>50</v>
      </c>
      <c r="O45" s="155">
        <f t="shared" si="13"/>
        <v>50</v>
      </c>
      <c r="P45" s="156">
        <f t="shared" si="14"/>
        <v>0</v>
      </c>
      <c r="Q45" s="157">
        <f t="shared" si="15"/>
        <v>0</v>
      </c>
      <c r="R45" s="158" t="str">
        <f t="shared" si="16"/>
        <v xml:space="preserve"> </v>
      </c>
      <c r="S45" s="158">
        <f t="shared" si="9"/>
        <v>50</v>
      </c>
      <c r="T45" s="159">
        <f t="shared" si="17"/>
        <v>0</v>
      </c>
      <c r="U45" s="160">
        <f t="shared" si="18"/>
        <v>0</v>
      </c>
      <c r="V45" s="168" t="str">
        <f t="shared" si="10"/>
        <v xml:space="preserve"> </v>
      </c>
      <c r="W45" s="161">
        <f t="shared" si="11"/>
        <v>50</v>
      </c>
      <c r="X45" s="162">
        <v>0</v>
      </c>
      <c r="Y45" s="131">
        <v>2.3567064626942398</v>
      </c>
      <c r="Z45" s="130">
        <v>9.3829135136998296</v>
      </c>
      <c r="AA45" s="130">
        <v>11.071248663058</v>
      </c>
      <c r="AB45" s="130">
        <v>14.463648847978</v>
      </c>
      <c r="AC45" s="130">
        <v>0</v>
      </c>
      <c r="AD45" s="131">
        <v>2.3567064626942398</v>
      </c>
      <c r="AE45" s="130">
        <v>9.43</v>
      </c>
      <c r="AF45" s="130">
        <v>11.13</v>
      </c>
      <c r="AG45" s="132">
        <v>14.63</v>
      </c>
      <c r="AH45" s="65">
        <v>45.22</v>
      </c>
      <c r="AI45" s="58">
        <v>37.18</v>
      </c>
      <c r="AJ45" s="67">
        <v>15.29</v>
      </c>
      <c r="AK45" s="58">
        <v>45</v>
      </c>
      <c r="AL45" s="58">
        <v>37</v>
      </c>
      <c r="AM45" s="67">
        <v>15</v>
      </c>
      <c r="AN45" s="16"/>
    </row>
    <row r="46" spans="1:40" ht="15" x14ac:dyDescent="0.25">
      <c r="A46" s="201" t="s">
        <v>39</v>
      </c>
      <c r="B46" s="201" t="s">
        <v>40</v>
      </c>
      <c r="C46" s="143">
        <v>25</v>
      </c>
      <c r="D46" s="52"/>
      <c r="E46" s="59"/>
      <c r="F46" s="59"/>
      <c r="G46" s="59"/>
      <c r="H46" s="60"/>
      <c r="I46" s="61"/>
      <c r="J46" s="62"/>
      <c r="K46" s="62"/>
      <c r="L46" s="62"/>
      <c r="M46" s="63" t="str">
        <f t="shared" si="8"/>
        <v xml:space="preserve"> </v>
      </c>
      <c r="N46" s="154">
        <f t="shared" si="12"/>
        <v>25</v>
      </c>
      <c r="O46" s="155">
        <f t="shared" si="13"/>
        <v>25</v>
      </c>
      <c r="P46" s="156">
        <f t="shared" si="14"/>
        <v>0</v>
      </c>
      <c r="Q46" s="157">
        <f t="shared" si="15"/>
        <v>0</v>
      </c>
      <c r="R46" s="158" t="str">
        <f t="shared" si="16"/>
        <v xml:space="preserve"> </v>
      </c>
      <c r="S46" s="158">
        <f t="shared" si="9"/>
        <v>25</v>
      </c>
      <c r="T46" s="159">
        <f t="shared" si="17"/>
        <v>0</v>
      </c>
      <c r="U46" s="160">
        <f t="shared" si="18"/>
        <v>0</v>
      </c>
      <c r="V46" s="168" t="str">
        <f t="shared" si="10"/>
        <v xml:space="preserve"> </v>
      </c>
      <c r="W46" s="161">
        <f t="shared" si="11"/>
        <v>25</v>
      </c>
      <c r="X46" s="162">
        <v>0</v>
      </c>
      <c r="Y46" s="131">
        <v>1</v>
      </c>
      <c r="Z46" s="130">
        <v>2.1</v>
      </c>
      <c r="AA46" s="130">
        <v>2.2400000000000002</v>
      </c>
      <c r="AB46" s="130">
        <v>3.01</v>
      </c>
      <c r="AC46" s="130">
        <v>0</v>
      </c>
      <c r="AD46" s="131">
        <v>1</v>
      </c>
      <c r="AE46" s="130">
        <v>2.19</v>
      </c>
      <c r="AF46" s="130">
        <v>2.36</v>
      </c>
      <c r="AG46" s="132">
        <v>3.15</v>
      </c>
      <c r="AH46" s="65">
        <v>45.222453999999999</v>
      </c>
      <c r="AI46" s="58">
        <v>37.175753999999998</v>
      </c>
      <c r="AJ46" s="67">
        <v>20.760486</v>
      </c>
      <c r="AK46" s="58">
        <v>45</v>
      </c>
      <c r="AL46" s="58">
        <v>37</v>
      </c>
      <c r="AM46" s="67">
        <v>21</v>
      </c>
      <c r="AN46" s="16"/>
    </row>
    <row r="47" spans="1:40" ht="15" x14ac:dyDescent="0.25">
      <c r="A47" s="201" t="s">
        <v>41</v>
      </c>
      <c r="B47" s="201" t="s">
        <v>42</v>
      </c>
      <c r="C47" s="143">
        <v>25.700000762939453</v>
      </c>
      <c r="D47" s="52"/>
      <c r="E47" s="59"/>
      <c r="F47" s="59"/>
      <c r="G47" s="59"/>
      <c r="H47" s="60"/>
      <c r="I47" s="61"/>
      <c r="J47" s="62"/>
      <c r="K47" s="62"/>
      <c r="L47" s="62"/>
      <c r="M47" s="63" t="str">
        <f t="shared" si="8"/>
        <v xml:space="preserve"> </v>
      </c>
      <c r="N47" s="154">
        <f t="shared" si="12"/>
        <v>25.700000762939453</v>
      </c>
      <c r="O47" s="155">
        <f t="shared" si="13"/>
        <v>25.700000762939453</v>
      </c>
      <c r="P47" s="156">
        <f t="shared" si="14"/>
        <v>0</v>
      </c>
      <c r="Q47" s="157">
        <f t="shared" si="15"/>
        <v>0</v>
      </c>
      <c r="R47" s="158" t="str">
        <f t="shared" si="16"/>
        <v xml:space="preserve"> </v>
      </c>
      <c r="S47" s="158">
        <f t="shared" si="9"/>
        <v>25.700000762939453</v>
      </c>
      <c r="T47" s="159">
        <f t="shared" si="17"/>
        <v>0</v>
      </c>
      <c r="U47" s="160">
        <f t="shared" si="18"/>
        <v>0</v>
      </c>
      <c r="V47" s="168" t="str">
        <f t="shared" si="10"/>
        <v xml:space="preserve"> </v>
      </c>
      <c r="W47" s="161">
        <f t="shared" si="11"/>
        <v>25.700000762939453</v>
      </c>
      <c r="X47" s="162">
        <v>0</v>
      </c>
      <c r="Y47" s="131">
        <v>1</v>
      </c>
      <c r="Z47" s="130">
        <v>2.1</v>
      </c>
      <c r="AA47" s="130">
        <v>2.2400000000000002</v>
      </c>
      <c r="AB47" s="130">
        <v>2.99</v>
      </c>
      <c r="AC47" s="130">
        <v>0</v>
      </c>
      <c r="AD47" s="131">
        <v>1</v>
      </c>
      <c r="AE47" s="130">
        <v>2.19</v>
      </c>
      <c r="AF47" s="130">
        <v>2.36</v>
      </c>
      <c r="AG47" s="132">
        <v>3.15</v>
      </c>
      <c r="AH47" s="65">
        <v>45.222453999999999</v>
      </c>
      <c r="AI47" s="58">
        <v>37.175753999999998</v>
      </c>
      <c r="AJ47" s="67">
        <v>20.760486</v>
      </c>
      <c r="AK47" s="58">
        <v>45</v>
      </c>
      <c r="AL47" s="58">
        <v>37</v>
      </c>
      <c r="AM47" s="67">
        <v>21</v>
      </c>
      <c r="AN47" s="16"/>
    </row>
    <row r="48" spans="1:40" ht="15" x14ac:dyDescent="0.25">
      <c r="A48" s="201" t="s">
        <v>43</v>
      </c>
      <c r="B48" s="201" t="s">
        <v>44</v>
      </c>
      <c r="C48" s="143">
        <v>155</v>
      </c>
      <c r="D48" s="52"/>
      <c r="E48" s="59"/>
      <c r="F48" s="59"/>
      <c r="G48" s="59"/>
      <c r="H48" s="60"/>
      <c r="I48" s="61"/>
      <c r="J48" s="62"/>
      <c r="K48" s="62"/>
      <c r="L48" s="62"/>
      <c r="M48" s="63" t="str">
        <f t="shared" si="8"/>
        <v xml:space="preserve"> </v>
      </c>
      <c r="N48" s="154">
        <f t="shared" si="12"/>
        <v>155</v>
      </c>
      <c r="O48" s="155">
        <f t="shared" si="13"/>
        <v>155</v>
      </c>
      <c r="P48" s="156">
        <f t="shared" si="14"/>
        <v>0</v>
      </c>
      <c r="Q48" s="157">
        <f t="shared" si="15"/>
        <v>0</v>
      </c>
      <c r="R48" s="158" t="str">
        <f t="shared" si="16"/>
        <v xml:space="preserve"> </v>
      </c>
      <c r="S48" s="158">
        <f t="shared" si="9"/>
        <v>155</v>
      </c>
      <c r="T48" s="159">
        <f t="shared" si="17"/>
        <v>0</v>
      </c>
      <c r="U48" s="160">
        <f t="shared" si="18"/>
        <v>0</v>
      </c>
      <c r="V48" s="168" t="str">
        <f t="shared" si="10"/>
        <v xml:space="preserve"> </v>
      </c>
      <c r="W48" s="161">
        <f t="shared" si="11"/>
        <v>155</v>
      </c>
      <c r="X48" s="162">
        <v>0</v>
      </c>
      <c r="Y48" s="131">
        <v>1.65</v>
      </c>
      <c r="Z48" s="130">
        <v>5.9</v>
      </c>
      <c r="AA48" s="130">
        <v>7.5</v>
      </c>
      <c r="AB48" s="130">
        <v>14.9</v>
      </c>
      <c r="AC48" s="130">
        <v>0</v>
      </c>
      <c r="AD48" s="131">
        <v>1.65</v>
      </c>
      <c r="AE48" s="130">
        <v>6.07</v>
      </c>
      <c r="AF48" s="130">
        <v>7.72</v>
      </c>
      <c r="AG48" s="132">
        <v>15.38</v>
      </c>
      <c r="AH48" s="65">
        <v>45.222453999999999</v>
      </c>
      <c r="AI48" s="58">
        <v>37.175753999999998</v>
      </c>
      <c r="AJ48" s="67">
        <v>20.760486</v>
      </c>
      <c r="AK48" s="58">
        <v>45</v>
      </c>
      <c r="AL48" s="58">
        <v>37</v>
      </c>
      <c r="AM48" s="67">
        <v>21</v>
      </c>
      <c r="AN48" s="16"/>
    </row>
    <row r="49" spans="1:40" ht="15" x14ac:dyDescent="0.25">
      <c r="A49" s="201" t="s">
        <v>45</v>
      </c>
      <c r="B49" s="201" t="s">
        <v>581</v>
      </c>
      <c r="C49" s="143">
        <v>250</v>
      </c>
      <c r="D49" s="52"/>
      <c r="E49" s="59"/>
      <c r="F49" s="59"/>
      <c r="G49" s="59"/>
      <c r="H49" s="60"/>
      <c r="I49" s="61"/>
      <c r="J49" s="62"/>
      <c r="K49" s="62"/>
      <c r="L49" s="62"/>
      <c r="M49" s="63" t="str">
        <f t="shared" si="8"/>
        <v xml:space="preserve"> </v>
      </c>
      <c r="N49" s="154">
        <f t="shared" si="12"/>
        <v>250</v>
      </c>
      <c r="O49" s="155">
        <f t="shared" si="13"/>
        <v>250</v>
      </c>
      <c r="P49" s="156">
        <f t="shared" si="14"/>
        <v>0</v>
      </c>
      <c r="Q49" s="157">
        <f t="shared" si="15"/>
        <v>0</v>
      </c>
      <c r="R49" s="158" t="str">
        <f t="shared" si="16"/>
        <v xml:space="preserve"> </v>
      </c>
      <c r="S49" s="158">
        <f t="shared" si="9"/>
        <v>250</v>
      </c>
      <c r="T49" s="159">
        <f t="shared" si="17"/>
        <v>0</v>
      </c>
      <c r="U49" s="160">
        <f t="shared" si="18"/>
        <v>0</v>
      </c>
      <c r="V49" s="168" t="str">
        <f t="shared" si="10"/>
        <v xml:space="preserve"> </v>
      </c>
      <c r="W49" s="161">
        <f t="shared" si="11"/>
        <v>250</v>
      </c>
      <c r="X49" s="162">
        <v>0</v>
      </c>
      <c r="Y49" s="131">
        <v>2.36</v>
      </c>
      <c r="Z49" s="130">
        <v>10.63</v>
      </c>
      <c r="AA49" s="130">
        <v>12.98</v>
      </c>
      <c r="AB49" s="130">
        <v>23.03</v>
      </c>
      <c r="AC49" s="130">
        <v>0</v>
      </c>
      <c r="AD49" s="131">
        <v>2.36</v>
      </c>
      <c r="AE49" s="130">
        <v>15.55</v>
      </c>
      <c r="AF49" s="130">
        <v>19.489999999999998</v>
      </c>
      <c r="AG49" s="132">
        <v>29.89</v>
      </c>
      <c r="AH49" s="65">
        <v>45.222453999999999</v>
      </c>
      <c r="AI49" s="58">
        <v>37.175753999999998</v>
      </c>
      <c r="AJ49" s="67">
        <v>20.760486</v>
      </c>
      <c r="AK49" s="58">
        <v>45</v>
      </c>
      <c r="AL49" s="58">
        <v>37</v>
      </c>
      <c r="AM49" s="67">
        <v>21</v>
      </c>
      <c r="AN49" s="16"/>
    </row>
    <row r="50" spans="1:40" ht="15" x14ac:dyDescent="0.25">
      <c r="A50" s="201" t="s">
        <v>46</v>
      </c>
      <c r="B50" s="201" t="s">
        <v>1115</v>
      </c>
      <c r="C50" s="143">
        <v>81</v>
      </c>
      <c r="D50" s="52"/>
      <c r="E50" s="59"/>
      <c r="F50" s="59"/>
      <c r="G50" s="59"/>
      <c r="H50" s="60"/>
      <c r="I50" s="61"/>
      <c r="J50" s="62"/>
      <c r="K50" s="62"/>
      <c r="L50" s="62"/>
      <c r="M50" s="63" t="str">
        <f t="shared" si="8"/>
        <v xml:space="preserve"> </v>
      </c>
      <c r="N50" s="154">
        <f t="shared" si="12"/>
        <v>81</v>
      </c>
      <c r="O50" s="155">
        <f t="shared" si="13"/>
        <v>81</v>
      </c>
      <c r="P50" s="156">
        <f t="shared" si="14"/>
        <v>0</v>
      </c>
      <c r="Q50" s="157">
        <f t="shared" si="15"/>
        <v>0</v>
      </c>
      <c r="R50" s="158" t="str">
        <f t="shared" si="16"/>
        <v xml:space="preserve"> </v>
      </c>
      <c r="S50" s="158">
        <f t="shared" si="9"/>
        <v>81</v>
      </c>
      <c r="T50" s="159">
        <f t="shared" si="17"/>
        <v>0</v>
      </c>
      <c r="U50" s="160">
        <f t="shared" si="18"/>
        <v>0</v>
      </c>
      <c r="V50" s="168" t="str">
        <f t="shared" si="10"/>
        <v xml:space="preserve"> </v>
      </c>
      <c r="W50" s="161">
        <f t="shared" si="11"/>
        <v>81</v>
      </c>
      <c r="X50" s="162">
        <v>0</v>
      </c>
      <c r="Y50" s="131">
        <v>1.4925724962546401</v>
      </c>
      <c r="Z50" s="130">
        <v>4.8782392391888196</v>
      </c>
      <c r="AA50" s="130">
        <v>5.7173240083411097</v>
      </c>
      <c r="AB50" s="130">
        <v>10.387374142181899</v>
      </c>
      <c r="AC50" s="130">
        <v>0</v>
      </c>
      <c r="AD50" s="131">
        <v>1.4925724962546401</v>
      </c>
      <c r="AE50" s="130">
        <v>5.07</v>
      </c>
      <c r="AF50" s="130">
        <v>6.01</v>
      </c>
      <c r="AG50" s="132">
        <v>11.02</v>
      </c>
      <c r="AH50" s="65">
        <v>45.22</v>
      </c>
      <c r="AI50" s="58">
        <v>37.18</v>
      </c>
      <c r="AJ50" s="67">
        <v>20.76</v>
      </c>
      <c r="AK50" s="58">
        <v>45</v>
      </c>
      <c r="AL50" s="58">
        <v>37</v>
      </c>
      <c r="AM50" s="67">
        <v>21</v>
      </c>
      <c r="AN50" s="16"/>
    </row>
    <row r="51" spans="1:40" ht="15" x14ac:dyDescent="0.25">
      <c r="A51" s="201" t="s">
        <v>47</v>
      </c>
      <c r="B51" s="201" t="s">
        <v>1116</v>
      </c>
      <c r="C51" s="143">
        <v>81</v>
      </c>
      <c r="D51" s="52"/>
      <c r="E51" s="59"/>
      <c r="F51" s="59"/>
      <c r="G51" s="59"/>
      <c r="H51" s="60"/>
      <c r="I51" s="61"/>
      <c r="J51" s="62"/>
      <c r="K51" s="62"/>
      <c r="L51" s="62"/>
      <c r="M51" s="63" t="str">
        <f t="shared" si="8"/>
        <v xml:space="preserve"> </v>
      </c>
      <c r="N51" s="154">
        <f t="shared" si="12"/>
        <v>81</v>
      </c>
      <c r="O51" s="155">
        <f t="shared" si="13"/>
        <v>81</v>
      </c>
      <c r="P51" s="156">
        <f t="shared" si="14"/>
        <v>0</v>
      </c>
      <c r="Q51" s="157">
        <f t="shared" si="15"/>
        <v>0</v>
      </c>
      <c r="R51" s="158" t="str">
        <f t="shared" si="16"/>
        <v xml:space="preserve"> </v>
      </c>
      <c r="S51" s="158">
        <f t="shared" si="9"/>
        <v>81</v>
      </c>
      <c r="T51" s="159">
        <f t="shared" si="17"/>
        <v>0</v>
      </c>
      <c r="U51" s="160">
        <f t="shared" si="18"/>
        <v>0</v>
      </c>
      <c r="V51" s="168" t="str">
        <f t="shared" si="10"/>
        <v xml:space="preserve"> </v>
      </c>
      <c r="W51" s="161">
        <f t="shared" si="11"/>
        <v>81</v>
      </c>
      <c r="X51" s="162">
        <v>0</v>
      </c>
      <c r="Y51" s="131">
        <v>1.4925724962546401</v>
      </c>
      <c r="Z51" s="130">
        <v>4.8782392391888196</v>
      </c>
      <c r="AA51" s="130">
        <v>5.7173240083411097</v>
      </c>
      <c r="AB51" s="130">
        <v>10.387374142181899</v>
      </c>
      <c r="AC51" s="130">
        <v>0</v>
      </c>
      <c r="AD51" s="131">
        <v>1.4925724962546401</v>
      </c>
      <c r="AE51" s="130">
        <v>5.07</v>
      </c>
      <c r="AF51" s="130">
        <v>6.01</v>
      </c>
      <c r="AG51" s="132">
        <v>11.02</v>
      </c>
      <c r="AH51" s="65">
        <v>45.22</v>
      </c>
      <c r="AI51" s="58">
        <v>37.18</v>
      </c>
      <c r="AJ51" s="67">
        <v>20.76</v>
      </c>
      <c r="AK51" s="58">
        <v>45</v>
      </c>
      <c r="AL51" s="58">
        <v>37</v>
      </c>
      <c r="AM51" s="67">
        <v>21</v>
      </c>
      <c r="AN51" s="16"/>
    </row>
    <row r="52" spans="1:40" ht="15" x14ac:dyDescent="0.25">
      <c r="A52" s="201" t="s">
        <v>874</v>
      </c>
      <c r="B52" s="201" t="s">
        <v>605</v>
      </c>
      <c r="C52" s="143"/>
      <c r="D52" s="52"/>
      <c r="E52" s="59"/>
      <c r="F52" s="59"/>
      <c r="G52" s="59"/>
      <c r="H52" s="60"/>
      <c r="I52" s="61"/>
      <c r="J52" s="62"/>
      <c r="K52" s="62"/>
      <c r="L52" s="62"/>
      <c r="M52" s="63" t="str">
        <f t="shared" si="8"/>
        <v xml:space="preserve"> </v>
      </c>
      <c r="N52" s="154">
        <f t="shared" si="12"/>
        <v>0</v>
      </c>
      <c r="O52" s="155">
        <f t="shared" si="13"/>
        <v>0</v>
      </c>
      <c r="P52" s="156">
        <f t="shared" si="14"/>
        <v>0</v>
      </c>
      <c r="Q52" s="157">
        <f t="shared" si="15"/>
        <v>0</v>
      </c>
      <c r="R52" s="158" t="str">
        <f t="shared" si="16"/>
        <v xml:space="preserve"> </v>
      </c>
      <c r="S52" s="158">
        <f t="shared" si="9"/>
        <v>0</v>
      </c>
      <c r="T52" s="159">
        <f t="shared" si="17"/>
        <v>0</v>
      </c>
      <c r="U52" s="160">
        <f t="shared" si="18"/>
        <v>0</v>
      </c>
      <c r="V52" s="168" t="str">
        <f t="shared" si="10"/>
        <v xml:space="preserve"> </v>
      </c>
      <c r="W52" s="161">
        <f t="shared" si="11"/>
        <v>0</v>
      </c>
      <c r="X52" s="162">
        <v>0</v>
      </c>
      <c r="Y52" s="131">
        <v>1.88</v>
      </c>
      <c r="Z52" s="130">
        <v>8.5153980679999997</v>
      </c>
      <c r="AA52" s="130">
        <v>10.322462740000001</v>
      </c>
      <c r="AB52" s="130">
        <v>16.179654679999999</v>
      </c>
      <c r="AC52" s="130">
        <v>0</v>
      </c>
      <c r="AD52" s="131">
        <v>1.88</v>
      </c>
      <c r="AE52" s="130">
        <v>8.6708029829999997</v>
      </c>
      <c r="AF52" s="130">
        <v>10.50962955</v>
      </c>
      <c r="AG52" s="132">
        <v>16.66972827</v>
      </c>
      <c r="AH52" s="65">
        <v>45.222453999999999</v>
      </c>
      <c r="AI52" s="58">
        <v>37.175753999999998</v>
      </c>
      <c r="AJ52" s="67">
        <v>20.760486</v>
      </c>
      <c r="AK52" s="58">
        <v>45</v>
      </c>
      <c r="AL52" s="58">
        <v>37</v>
      </c>
      <c r="AM52" s="67">
        <v>21</v>
      </c>
      <c r="AN52" s="16"/>
    </row>
    <row r="53" spans="1:40" ht="15" x14ac:dyDescent="0.25">
      <c r="A53" s="201" t="s">
        <v>875</v>
      </c>
      <c r="B53" s="201" t="s">
        <v>606</v>
      </c>
      <c r="C53" s="143"/>
      <c r="D53" s="52"/>
      <c r="E53" s="59"/>
      <c r="F53" s="59"/>
      <c r="G53" s="59"/>
      <c r="H53" s="60"/>
      <c r="I53" s="61"/>
      <c r="J53" s="62"/>
      <c r="K53" s="62"/>
      <c r="L53" s="62"/>
      <c r="M53" s="63" t="str">
        <f t="shared" si="8"/>
        <v xml:space="preserve"> </v>
      </c>
      <c r="N53" s="154">
        <f t="shared" si="12"/>
        <v>0</v>
      </c>
      <c r="O53" s="155">
        <f t="shared" si="13"/>
        <v>0</v>
      </c>
      <c r="P53" s="156">
        <f t="shared" si="14"/>
        <v>0</v>
      </c>
      <c r="Q53" s="157">
        <f t="shared" si="15"/>
        <v>0</v>
      </c>
      <c r="R53" s="158" t="str">
        <f t="shared" si="16"/>
        <v xml:space="preserve"> </v>
      </c>
      <c r="S53" s="158">
        <f t="shared" si="9"/>
        <v>0</v>
      </c>
      <c r="T53" s="159">
        <f t="shared" si="17"/>
        <v>0</v>
      </c>
      <c r="U53" s="160">
        <f t="shared" si="18"/>
        <v>0</v>
      </c>
      <c r="V53" s="168" t="str">
        <f t="shared" si="10"/>
        <v xml:space="preserve"> </v>
      </c>
      <c r="W53" s="161">
        <f t="shared" si="11"/>
        <v>0</v>
      </c>
      <c r="X53" s="162">
        <v>0</v>
      </c>
      <c r="Y53" s="131">
        <v>1.88</v>
      </c>
      <c r="Z53" s="130">
        <v>8.5153980679999997</v>
      </c>
      <c r="AA53" s="130">
        <v>10.322462740000001</v>
      </c>
      <c r="AB53" s="130">
        <v>16.179654679999999</v>
      </c>
      <c r="AC53" s="130">
        <v>0</v>
      </c>
      <c r="AD53" s="131">
        <v>1.88</v>
      </c>
      <c r="AE53" s="130">
        <v>8.6708029829999997</v>
      </c>
      <c r="AF53" s="130">
        <v>10.50962955</v>
      </c>
      <c r="AG53" s="132">
        <v>16.66972827</v>
      </c>
      <c r="AH53" s="65">
        <v>45.222453999999999</v>
      </c>
      <c r="AI53" s="58">
        <v>37.175753999999998</v>
      </c>
      <c r="AJ53" s="67">
        <v>20.760486</v>
      </c>
      <c r="AK53" s="58">
        <v>45</v>
      </c>
      <c r="AL53" s="58">
        <v>37</v>
      </c>
      <c r="AM53" s="67">
        <v>21</v>
      </c>
      <c r="AN53" s="16"/>
    </row>
    <row r="54" spans="1:40" ht="15" x14ac:dyDescent="0.25">
      <c r="A54" s="201" t="s">
        <v>876</v>
      </c>
      <c r="B54" s="201" t="s">
        <v>877</v>
      </c>
      <c r="C54" s="143"/>
      <c r="D54" s="52"/>
      <c r="E54" s="59"/>
      <c r="F54" s="59"/>
      <c r="G54" s="59"/>
      <c r="H54" s="60"/>
      <c r="I54" s="61"/>
      <c r="J54" s="62"/>
      <c r="K54" s="62"/>
      <c r="L54" s="62"/>
      <c r="M54" s="63" t="str">
        <f t="shared" si="8"/>
        <v xml:space="preserve"> </v>
      </c>
      <c r="N54" s="154">
        <f t="shared" si="12"/>
        <v>0</v>
      </c>
      <c r="O54" s="155">
        <f t="shared" si="13"/>
        <v>0</v>
      </c>
      <c r="P54" s="156">
        <f t="shared" si="14"/>
        <v>0</v>
      </c>
      <c r="Q54" s="157">
        <f t="shared" si="15"/>
        <v>0</v>
      </c>
      <c r="R54" s="158" t="str">
        <f t="shared" si="16"/>
        <v xml:space="preserve"> </v>
      </c>
      <c r="S54" s="158">
        <f t="shared" si="9"/>
        <v>0</v>
      </c>
      <c r="T54" s="159">
        <f t="shared" si="17"/>
        <v>0</v>
      </c>
      <c r="U54" s="160">
        <f t="shared" si="18"/>
        <v>0</v>
      </c>
      <c r="V54" s="168" t="str">
        <f t="shared" si="10"/>
        <v xml:space="preserve"> </v>
      </c>
      <c r="W54" s="161">
        <f t="shared" si="11"/>
        <v>0</v>
      </c>
      <c r="X54" s="162">
        <v>0</v>
      </c>
      <c r="Y54" s="131">
        <v>1.65</v>
      </c>
      <c r="Z54" s="130">
        <v>6.2</v>
      </c>
      <c r="AA54" s="130">
        <v>7.88</v>
      </c>
      <c r="AB54" s="130">
        <v>15.78</v>
      </c>
      <c r="AC54" s="130">
        <v>0</v>
      </c>
      <c r="AD54" s="131">
        <v>1.65</v>
      </c>
      <c r="AE54" s="130">
        <v>6.32</v>
      </c>
      <c r="AF54" s="130">
        <v>8.07</v>
      </c>
      <c r="AG54" s="132">
        <v>16.28</v>
      </c>
      <c r="AH54" s="65">
        <v>45.222453999999999</v>
      </c>
      <c r="AI54" s="58">
        <v>37.175753999999998</v>
      </c>
      <c r="AJ54" s="67">
        <v>20.760486</v>
      </c>
      <c r="AK54" s="58">
        <v>45</v>
      </c>
      <c r="AL54" s="58">
        <v>37</v>
      </c>
      <c r="AM54" s="67">
        <v>21</v>
      </c>
      <c r="AN54" s="16"/>
    </row>
    <row r="55" spans="1:40" ht="15" x14ac:dyDescent="0.25">
      <c r="A55" s="201" t="s">
        <v>48</v>
      </c>
      <c r="B55" s="201" t="s">
        <v>49</v>
      </c>
      <c r="C55" s="143">
        <v>25</v>
      </c>
      <c r="D55" s="52"/>
      <c r="E55" s="59"/>
      <c r="F55" s="59"/>
      <c r="G55" s="59"/>
      <c r="H55" s="60"/>
      <c r="I55" s="61"/>
      <c r="J55" s="62"/>
      <c r="K55" s="62"/>
      <c r="L55" s="62"/>
      <c r="M55" s="63" t="str">
        <f t="shared" si="8"/>
        <v xml:space="preserve"> </v>
      </c>
      <c r="N55" s="154">
        <f t="shared" si="12"/>
        <v>25</v>
      </c>
      <c r="O55" s="155">
        <f t="shared" si="13"/>
        <v>25</v>
      </c>
      <c r="P55" s="156">
        <f t="shared" si="14"/>
        <v>0</v>
      </c>
      <c r="Q55" s="157">
        <f t="shared" si="15"/>
        <v>0</v>
      </c>
      <c r="R55" s="158" t="str">
        <f t="shared" si="16"/>
        <v xml:space="preserve"> </v>
      </c>
      <c r="S55" s="158">
        <f t="shared" si="9"/>
        <v>25</v>
      </c>
      <c r="T55" s="159">
        <f t="shared" si="17"/>
        <v>0</v>
      </c>
      <c r="U55" s="160">
        <f t="shared" si="18"/>
        <v>0</v>
      </c>
      <c r="V55" s="168" t="str">
        <f t="shared" si="10"/>
        <v xml:space="preserve"> </v>
      </c>
      <c r="W55" s="161">
        <f t="shared" si="11"/>
        <v>25</v>
      </c>
      <c r="X55" s="162">
        <v>0</v>
      </c>
      <c r="Y55" s="131">
        <v>1</v>
      </c>
      <c r="Z55" s="130">
        <v>2.13</v>
      </c>
      <c r="AA55" s="130">
        <v>2.2799999999999998</v>
      </c>
      <c r="AB55" s="130">
        <v>3.05</v>
      </c>
      <c r="AC55" s="130">
        <v>0</v>
      </c>
      <c r="AD55" s="131">
        <v>1</v>
      </c>
      <c r="AE55" s="130">
        <v>2.2000000000000002</v>
      </c>
      <c r="AF55" s="130">
        <v>2.39</v>
      </c>
      <c r="AG55" s="132">
        <v>3.19</v>
      </c>
      <c r="AH55" s="65">
        <v>45.222453999999999</v>
      </c>
      <c r="AI55" s="58">
        <v>37.175753999999998</v>
      </c>
      <c r="AJ55" s="67">
        <v>20.760486</v>
      </c>
      <c r="AK55" s="58">
        <v>45</v>
      </c>
      <c r="AL55" s="58">
        <v>37</v>
      </c>
      <c r="AM55" s="67">
        <v>21</v>
      </c>
      <c r="AN55" s="16"/>
    </row>
    <row r="56" spans="1:40" ht="15" x14ac:dyDescent="0.25">
      <c r="A56" s="201" t="s">
        <v>50</v>
      </c>
      <c r="B56" s="201" t="s">
        <v>51</v>
      </c>
      <c r="C56" s="143">
        <v>25.700000762939453</v>
      </c>
      <c r="D56" s="52"/>
      <c r="E56" s="59"/>
      <c r="F56" s="59"/>
      <c r="G56" s="59"/>
      <c r="H56" s="60"/>
      <c r="I56" s="61"/>
      <c r="J56" s="62"/>
      <c r="K56" s="62"/>
      <c r="L56" s="62"/>
      <c r="M56" s="63" t="str">
        <f t="shared" si="8"/>
        <v xml:space="preserve"> </v>
      </c>
      <c r="N56" s="154">
        <f t="shared" si="12"/>
        <v>25.700000762939453</v>
      </c>
      <c r="O56" s="155">
        <f t="shared" si="13"/>
        <v>25.700000762939453</v>
      </c>
      <c r="P56" s="156">
        <f t="shared" si="14"/>
        <v>0</v>
      </c>
      <c r="Q56" s="157">
        <f t="shared" si="15"/>
        <v>0</v>
      </c>
      <c r="R56" s="158" t="str">
        <f t="shared" si="16"/>
        <v xml:space="preserve"> </v>
      </c>
      <c r="S56" s="158">
        <f t="shared" si="9"/>
        <v>25.700000762939453</v>
      </c>
      <c r="T56" s="159">
        <f t="shared" si="17"/>
        <v>0</v>
      </c>
      <c r="U56" s="160">
        <f t="shared" si="18"/>
        <v>0</v>
      </c>
      <c r="V56" s="168" t="str">
        <f t="shared" si="10"/>
        <v xml:space="preserve"> </v>
      </c>
      <c r="W56" s="161">
        <f t="shared" si="11"/>
        <v>25.700000762939453</v>
      </c>
      <c r="X56" s="162">
        <v>0</v>
      </c>
      <c r="Y56" s="131">
        <v>1</v>
      </c>
      <c r="Z56" s="130">
        <v>2.15</v>
      </c>
      <c r="AA56" s="130">
        <v>2.29</v>
      </c>
      <c r="AB56" s="130">
        <v>3.05</v>
      </c>
      <c r="AC56" s="130">
        <v>0</v>
      </c>
      <c r="AD56" s="131">
        <v>1</v>
      </c>
      <c r="AE56" s="130">
        <v>2.2200000000000002</v>
      </c>
      <c r="AF56" s="130">
        <v>2.4</v>
      </c>
      <c r="AG56" s="132">
        <v>3.19</v>
      </c>
      <c r="AH56" s="65">
        <v>45.222453999999999</v>
      </c>
      <c r="AI56" s="58">
        <v>37.175753999999998</v>
      </c>
      <c r="AJ56" s="67">
        <v>20.760486</v>
      </c>
      <c r="AK56" s="58">
        <v>45</v>
      </c>
      <c r="AL56" s="58">
        <v>37</v>
      </c>
      <c r="AM56" s="67">
        <v>21</v>
      </c>
      <c r="AN56" s="16"/>
    </row>
    <row r="57" spans="1:40" ht="15" x14ac:dyDescent="0.25">
      <c r="A57" s="201" t="s">
        <v>52</v>
      </c>
      <c r="B57" s="201" t="s">
        <v>53</v>
      </c>
      <c r="C57" s="143">
        <v>25.700000762939453</v>
      </c>
      <c r="D57" s="52"/>
      <c r="E57" s="59"/>
      <c r="F57" s="59"/>
      <c r="G57" s="59"/>
      <c r="H57" s="60"/>
      <c r="I57" s="61"/>
      <c r="J57" s="62"/>
      <c r="K57" s="62"/>
      <c r="L57" s="62"/>
      <c r="M57" s="63" t="str">
        <f t="shared" si="8"/>
        <v xml:space="preserve"> </v>
      </c>
      <c r="N57" s="154">
        <f t="shared" si="12"/>
        <v>25.700000762939453</v>
      </c>
      <c r="O57" s="155">
        <f t="shared" si="13"/>
        <v>25.700000762939453</v>
      </c>
      <c r="P57" s="156">
        <f t="shared" si="14"/>
        <v>0</v>
      </c>
      <c r="Q57" s="157">
        <f t="shared" si="15"/>
        <v>0</v>
      </c>
      <c r="R57" s="158" t="str">
        <f t="shared" si="16"/>
        <v xml:space="preserve"> </v>
      </c>
      <c r="S57" s="158">
        <f t="shared" si="9"/>
        <v>25.700000762939453</v>
      </c>
      <c r="T57" s="159">
        <f t="shared" si="17"/>
        <v>0</v>
      </c>
      <c r="U57" s="160">
        <f t="shared" si="18"/>
        <v>0</v>
      </c>
      <c r="V57" s="168" t="str">
        <f t="shared" si="10"/>
        <v xml:space="preserve"> </v>
      </c>
      <c r="W57" s="161">
        <f t="shared" si="11"/>
        <v>25.700000762939453</v>
      </c>
      <c r="X57" s="162">
        <v>0</v>
      </c>
      <c r="Y57" s="131">
        <v>1.03</v>
      </c>
      <c r="Z57" s="130">
        <v>2.33</v>
      </c>
      <c r="AA57" s="130">
        <v>2.5</v>
      </c>
      <c r="AB57" s="130">
        <v>3.39</v>
      </c>
      <c r="AC57" s="130">
        <v>0</v>
      </c>
      <c r="AD57" s="131">
        <v>1.03</v>
      </c>
      <c r="AE57" s="130">
        <v>2.39</v>
      </c>
      <c r="AF57" s="130">
        <v>2.6</v>
      </c>
      <c r="AG57" s="132">
        <v>3.48</v>
      </c>
      <c r="AH57" s="65">
        <v>45.222453999999999</v>
      </c>
      <c r="AI57" s="58">
        <v>37.175753999999998</v>
      </c>
      <c r="AJ57" s="67">
        <v>20.760486</v>
      </c>
      <c r="AK57" s="58">
        <v>45</v>
      </c>
      <c r="AL57" s="58">
        <v>37</v>
      </c>
      <c r="AM57" s="67">
        <v>21</v>
      </c>
      <c r="AN57" s="16"/>
    </row>
    <row r="58" spans="1:40" ht="15" x14ac:dyDescent="0.25">
      <c r="A58" s="201" t="s">
        <v>54</v>
      </c>
      <c r="B58" s="201" t="s">
        <v>1117</v>
      </c>
      <c r="C58" s="143">
        <v>25.700000762939453</v>
      </c>
      <c r="D58" s="52"/>
      <c r="E58" s="59"/>
      <c r="F58" s="59"/>
      <c r="G58" s="59"/>
      <c r="H58" s="60"/>
      <c r="I58" s="61"/>
      <c r="J58" s="62"/>
      <c r="K58" s="62"/>
      <c r="L58" s="62"/>
      <c r="M58" s="63" t="str">
        <f t="shared" si="8"/>
        <v xml:space="preserve"> </v>
      </c>
      <c r="N58" s="154">
        <f t="shared" si="12"/>
        <v>25.700000762939453</v>
      </c>
      <c r="O58" s="155">
        <f t="shared" si="13"/>
        <v>25.700000762939453</v>
      </c>
      <c r="P58" s="156">
        <f t="shared" si="14"/>
        <v>0</v>
      </c>
      <c r="Q58" s="157">
        <f t="shared" si="15"/>
        <v>0</v>
      </c>
      <c r="R58" s="158" t="str">
        <f t="shared" si="16"/>
        <v xml:space="preserve"> </v>
      </c>
      <c r="S58" s="158">
        <f t="shared" si="9"/>
        <v>25.700000762939453</v>
      </c>
      <c r="T58" s="159">
        <f t="shared" si="17"/>
        <v>0</v>
      </c>
      <c r="U58" s="160">
        <f t="shared" si="18"/>
        <v>0</v>
      </c>
      <c r="V58" s="168" t="str">
        <f t="shared" si="10"/>
        <v xml:space="preserve"> </v>
      </c>
      <c r="W58" s="161">
        <f t="shared" si="11"/>
        <v>25.700000762939453</v>
      </c>
      <c r="X58" s="162">
        <v>0</v>
      </c>
      <c r="Y58" s="131">
        <v>1.29</v>
      </c>
      <c r="Z58" s="130">
        <v>2.64</v>
      </c>
      <c r="AA58" s="130">
        <v>2.87</v>
      </c>
      <c r="AB58" s="130">
        <v>4.53</v>
      </c>
      <c r="AC58" s="130">
        <v>0</v>
      </c>
      <c r="AD58" s="131">
        <v>1.29</v>
      </c>
      <c r="AE58" s="130">
        <v>2.82</v>
      </c>
      <c r="AF58" s="130">
        <v>3.19</v>
      </c>
      <c r="AG58" s="132">
        <v>5.42</v>
      </c>
      <c r="AH58" s="65">
        <v>45.222453999999999</v>
      </c>
      <c r="AI58" s="58">
        <v>37.175753999999998</v>
      </c>
      <c r="AJ58" s="67">
        <v>20.760486</v>
      </c>
      <c r="AK58" s="58">
        <v>45</v>
      </c>
      <c r="AL58" s="58">
        <v>37</v>
      </c>
      <c r="AM58" s="67">
        <v>21</v>
      </c>
      <c r="AN58" s="16"/>
    </row>
    <row r="59" spans="1:40" ht="15" x14ac:dyDescent="0.25">
      <c r="A59" s="201" t="s">
        <v>55</v>
      </c>
      <c r="B59" s="201" t="s">
        <v>582</v>
      </c>
      <c r="C59" s="143">
        <v>31</v>
      </c>
      <c r="D59" s="52"/>
      <c r="E59" s="59"/>
      <c r="F59" s="59"/>
      <c r="G59" s="59"/>
      <c r="H59" s="60"/>
      <c r="I59" s="61"/>
      <c r="J59" s="62"/>
      <c r="K59" s="62"/>
      <c r="L59" s="62"/>
      <c r="M59" s="63" t="str">
        <f t="shared" si="8"/>
        <v xml:space="preserve"> </v>
      </c>
      <c r="N59" s="154">
        <f t="shared" si="12"/>
        <v>31</v>
      </c>
      <c r="O59" s="155">
        <f t="shared" si="13"/>
        <v>31</v>
      </c>
      <c r="P59" s="156">
        <f t="shared" si="14"/>
        <v>0</v>
      </c>
      <c r="Q59" s="157">
        <f t="shared" si="15"/>
        <v>0</v>
      </c>
      <c r="R59" s="158" t="str">
        <f t="shared" si="16"/>
        <v xml:space="preserve"> </v>
      </c>
      <c r="S59" s="158">
        <f t="shared" si="9"/>
        <v>31</v>
      </c>
      <c r="T59" s="159">
        <f t="shared" si="17"/>
        <v>0</v>
      </c>
      <c r="U59" s="160">
        <f t="shared" si="18"/>
        <v>0</v>
      </c>
      <c r="V59" s="168" t="str">
        <f t="shared" si="10"/>
        <v xml:space="preserve"> </v>
      </c>
      <c r="W59" s="161">
        <f t="shared" si="11"/>
        <v>31</v>
      </c>
      <c r="X59" s="162">
        <v>0</v>
      </c>
      <c r="Y59" s="131">
        <v>1.29</v>
      </c>
      <c r="Z59" s="130">
        <v>3.45</v>
      </c>
      <c r="AA59" s="130">
        <v>4.05</v>
      </c>
      <c r="AB59" s="130">
        <v>7.87</v>
      </c>
      <c r="AC59" s="130">
        <v>0</v>
      </c>
      <c r="AD59" s="131">
        <v>1.29</v>
      </c>
      <c r="AE59" s="130">
        <v>3.45</v>
      </c>
      <c r="AF59" s="130">
        <v>4.05</v>
      </c>
      <c r="AG59" s="132">
        <v>7.87</v>
      </c>
      <c r="AH59" s="65">
        <v>45.222453999999999</v>
      </c>
      <c r="AI59" s="58">
        <v>37.175753999999998</v>
      </c>
      <c r="AJ59" s="67">
        <v>20.760486</v>
      </c>
      <c r="AK59" s="58">
        <v>45</v>
      </c>
      <c r="AL59" s="58">
        <v>37</v>
      </c>
      <c r="AM59" s="67">
        <v>21</v>
      </c>
      <c r="AN59" s="16"/>
    </row>
    <row r="60" spans="1:40" ht="26.25" x14ac:dyDescent="0.25">
      <c r="A60" s="201" t="s">
        <v>56</v>
      </c>
      <c r="B60" s="201" t="s">
        <v>57</v>
      </c>
      <c r="C60" s="143">
        <v>25.700000762939453</v>
      </c>
      <c r="D60" s="52"/>
      <c r="E60" s="59"/>
      <c r="F60" s="59"/>
      <c r="G60" s="59"/>
      <c r="H60" s="60"/>
      <c r="I60" s="61"/>
      <c r="J60" s="62"/>
      <c r="K60" s="62"/>
      <c r="L60" s="62"/>
      <c r="M60" s="63" t="str">
        <f t="shared" si="8"/>
        <v xml:space="preserve"> </v>
      </c>
      <c r="N60" s="154">
        <f t="shared" si="12"/>
        <v>25.700000762939453</v>
      </c>
      <c r="O60" s="155">
        <f t="shared" si="13"/>
        <v>25.700000762939453</v>
      </c>
      <c r="P60" s="156">
        <f t="shared" si="14"/>
        <v>0</v>
      </c>
      <c r="Q60" s="157">
        <f t="shared" si="15"/>
        <v>0</v>
      </c>
      <c r="R60" s="158" t="str">
        <f t="shared" si="16"/>
        <v xml:space="preserve"> </v>
      </c>
      <c r="S60" s="158">
        <f t="shared" si="9"/>
        <v>25.700000762939453</v>
      </c>
      <c r="T60" s="159">
        <f t="shared" si="17"/>
        <v>0</v>
      </c>
      <c r="U60" s="160">
        <f t="shared" si="18"/>
        <v>0</v>
      </c>
      <c r="V60" s="168" t="str">
        <f t="shared" si="10"/>
        <v xml:space="preserve"> </v>
      </c>
      <c r="W60" s="161">
        <f t="shared" si="11"/>
        <v>25.700000762939453</v>
      </c>
      <c r="X60" s="162">
        <v>0</v>
      </c>
      <c r="Y60" s="131">
        <v>1.29</v>
      </c>
      <c r="Z60" s="130">
        <v>2.7</v>
      </c>
      <c r="AA60" s="130">
        <v>2.96</v>
      </c>
      <c r="AB60" s="130">
        <v>4.58</v>
      </c>
      <c r="AC60" s="130">
        <v>0</v>
      </c>
      <c r="AD60" s="131">
        <v>1.29</v>
      </c>
      <c r="AE60" s="130">
        <v>2.91</v>
      </c>
      <c r="AF60" s="130">
        <v>3.29</v>
      </c>
      <c r="AG60" s="132">
        <v>5.42</v>
      </c>
      <c r="AH60" s="65">
        <v>45.222453999999999</v>
      </c>
      <c r="AI60" s="58">
        <v>37.175753999999998</v>
      </c>
      <c r="AJ60" s="67">
        <v>20.760486</v>
      </c>
      <c r="AK60" s="58">
        <v>45</v>
      </c>
      <c r="AL60" s="58">
        <v>37</v>
      </c>
      <c r="AM60" s="67">
        <v>21</v>
      </c>
      <c r="AN60" s="16"/>
    </row>
    <row r="61" spans="1:40" ht="15" x14ac:dyDescent="0.25">
      <c r="A61" s="201" t="s">
        <v>58</v>
      </c>
      <c r="B61" s="201" t="s">
        <v>59</v>
      </c>
      <c r="C61" s="143">
        <v>25.700000762939453</v>
      </c>
      <c r="D61" s="52"/>
      <c r="E61" s="59"/>
      <c r="F61" s="59"/>
      <c r="G61" s="59"/>
      <c r="H61" s="60"/>
      <c r="I61" s="61"/>
      <c r="J61" s="62"/>
      <c r="K61" s="62"/>
      <c r="L61" s="62"/>
      <c r="M61" s="63" t="str">
        <f t="shared" si="8"/>
        <v xml:space="preserve"> </v>
      </c>
      <c r="N61" s="154">
        <f t="shared" si="12"/>
        <v>25.700000762939453</v>
      </c>
      <c r="O61" s="155">
        <f t="shared" si="13"/>
        <v>25.700000762939453</v>
      </c>
      <c r="P61" s="156">
        <f t="shared" si="14"/>
        <v>0</v>
      </c>
      <c r="Q61" s="157">
        <f t="shared" si="15"/>
        <v>0</v>
      </c>
      <c r="R61" s="158" t="str">
        <f t="shared" si="16"/>
        <v xml:space="preserve"> </v>
      </c>
      <c r="S61" s="158">
        <f t="shared" si="9"/>
        <v>25.700000762939453</v>
      </c>
      <c r="T61" s="159">
        <f t="shared" si="17"/>
        <v>0</v>
      </c>
      <c r="U61" s="160">
        <f t="shared" si="18"/>
        <v>0</v>
      </c>
      <c r="V61" s="168" t="str">
        <f t="shared" si="10"/>
        <v xml:space="preserve"> </v>
      </c>
      <c r="W61" s="161">
        <f t="shared" si="11"/>
        <v>25.700000762939453</v>
      </c>
      <c r="X61" s="162">
        <v>0</v>
      </c>
      <c r="Y61" s="131">
        <v>1.29</v>
      </c>
      <c r="Z61" s="130">
        <v>2.4900000000000002</v>
      </c>
      <c r="AA61" s="130">
        <v>2.62</v>
      </c>
      <c r="AB61" s="130">
        <v>3.74</v>
      </c>
      <c r="AC61" s="130">
        <v>0</v>
      </c>
      <c r="AD61" s="131">
        <v>1.29</v>
      </c>
      <c r="AE61" s="130">
        <v>2.69</v>
      </c>
      <c r="AF61" s="130">
        <v>2.95</v>
      </c>
      <c r="AG61" s="132">
        <v>4.57</v>
      </c>
      <c r="AH61" s="65">
        <v>45.222453999999999</v>
      </c>
      <c r="AI61" s="58">
        <v>37.175753999999998</v>
      </c>
      <c r="AJ61" s="67">
        <v>20.760486</v>
      </c>
      <c r="AK61" s="58">
        <v>45</v>
      </c>
      <c r="AL61" s="58">
        <v>37</v>
      </c>
      <c r="AM61" s="67">
        <v>21</v>
      </c>
      <c r="AN61" s="16"/>
    </row>
    <row r="62" spans="1:40" ht="15" x14ac:dyDescent="0.25">
      <c r="A62" s="201" t="s">
        <v>60</v>
      </c>
      <c r="B62" s="201" t="s">
        <v>61</v>
      </c>
      <c r="C62" s="143">
        <v>25.700000762939453</v>
      </c>
      <c r="D62" s="52"/>
      <c r="E62" s="59"/>
      <c r="F62" s="59"/>
      <c r="G62" s="59"/>
      <c r="H62" s="60"/>
      <c r="I62" s="61"/>
      <c r="J62" s="62"/>
      <c r="K62" s="62"/>
      <c r="L62" s="62"/>
      <c r="M62" s="63" t="str">
        <f t="shared" si="8"/>
        <v xml:space="preserve"> </v>
      </c>
      <c r="N62" s="154">
        <f t="shared" si="12"/>
        <v>25.700000762939453</v>
      </c>
      <c r="O62" s="155">
        <f t="shared" si="13"/>
        <v>25.700000762939453</v>
      </c>
      <c r="P62" s="156">
        <f t="shared" si="14"/>
        <v>0</v>
      </c>
      <c r="Q62" s="157">
        <f t="shared" si="15"/>
        <v>0</v>
      </c>
      <c r="R62" s="158" t="str">
        <f t="shared" si="16"/>
        <v xml:space="preserve"> </v>
      </c>
      <c r="S62" s="158">
        <f t="shared" si="9"/>
        <v>25.700000762939453</v>
      </c>
      <c r="T62" s="159">
        <f t="shared" si="17"/>
        <v>0</v>
      </c>
      <c r="U62" s="160">
        <f t="shared" si="18"/>
        <v>0</v>
      </c>
      <c r="V62" s="168" t="str">
        <f t="shared" si="10"/>
        <v xml:space="preserve"> </v>
      </c>
      <c r="W62" s="161">
        <f t="shared" si="11"/>
        <v>25.700000762939453</v>
      </c>
      <c r="X62" s="162">
        <v>0</v>
      </c>
      <c r="Y62" s="131">
        <v>1.29</v>
      </c>
      <c r="Z62" s="130">
        <v>2.69</v>
      </c>
      <c r="AA62" s="130">
        <v>2.94</v>
      </c>
      <c r="AB62" s="130">
        <v>4.53</v>
      </c>
      <c r="AC62" s="130">
        <v>0</v>
      </c>
      <c r="AD62" s="131">
        <v>1.29</v>
      </c>
      <c r="AE62" s="130">
        <v>2.91</v>
      </c>
      <c r="AF62" s="130">
        <v>3.29</v>
      </c>
      <c r="AG62" s="132">
        <v>5.42</v>
      </c>
      <c r="AH62" s="65">
        <v>45.222453999999999</v>
      </c>
      <c r="AI62" s="58">
        <v>37.175753999999998</v>
      </c>
      <c r="AJ62" s="67">
        <v>20.760486</v>
      </c>
      <c r="AK62" s="58">
        <v>45</v>
      </c>
      <c r="AL62" s="58">
        <v>37</v>
      </c>
      <c r="AM62" s="67">
        <v>21</v>
      </c>
      <c r="AN62" s="16"/>
    </row>
    <row r="63" spans="1:40" ht="15" x14ac:dyDescent="0.25">
      <c r="A63" s="201" t="s">
        <v>62</v>
      </c>
      <c r="B63" s="201" t="s">
        <v>63</v>
      </c>
      <c r="C63" s="143">
        <v>25.700000762939453</v>
      </c>
      <c r="D63" s="52"/>
      <c r="E63" s="59"/>
      <c r="F63" s="59"/>
      <c r="G63" s="59"/>
      <c r="H63" s="60"/>
      <c r="I63" s="61"/>
      <c r="J63" s="62"/>
      <c r="K63" s="62"/>
      <c r="L63" s="62"/>
      <c r="M63" s="63" t="str">
        <f t="shared" si="8"/>
        <v xml:space="preserve"> </v>
      </c>
      <c r="N63" s="154">
        <f t="shared" si="12"/>
        <v>25.700000762939453</v>
      </c>
      <c r="O63" s="155">
        <f t="shared" si="13"/>
        <v>25.700000762939453</v>
      </c>
      <c r="P63" s="156">
        <f t="shared" si="14"/>
        <v>0</v>
      </c>
      <c r="Q63" s="157">
        <f t="shared" si="15"/>
        <v>0</v>
      </c>
      <c r="R63" s="158" t="str">
        <f t="shared" si="16"/>
        <v xml:space="preserve"> </v>
      </c>
      <c r="S63" s="158">
        <f t="shared" si="9"/>
        <v>25.700000762939453</v>
      </c>
      <c r="T63" s="159">
        <f t="shared" si="17"/>
        <v>0</v>
      </c>
      <c r="U63" s="160">
        <f t="shared" si="18"/>
        <v>0</v>
      </c>
      <c r="V63" s="168" t="str">
        <f t="shared" si="10"/>
        <v xml:space="preserve"> </v>
      </c>
      <c r="W63" s="161">
        <f t="shared" si="11"/>
        <v>25.700000762939453</v>
      </c>
      <c r="X63" s="162">
        <v>0</v>
      </c>
      <c r="Y63" s="131">
        <v>1</v>
      </c>
      <c r="Z63" s="130">
        <v>2.1800000000000002</v>
      </c>
      <c r="AA63" s="130">
        <v>2.36</v>
      </c>
      <c r="AB63" s="130">
        <v>3.25</v>
      </c>
      <c r="AC63" s="130">
        <v>0</v>
      </c>
      <c r="AD63" s="131">
        <v>1</v>
      </c>
      <c r="AE63" s="130">
        <v>2.2400000000000002</v>
      </c>
      <c r="AF63" s="130">
        <v>2.4500000000000002</v>
      </c>
      <c r="AG63" s="132">
        <v>3.37</v>
      </c>
      <c r="AH63" s="65">
        <v>45.222453999999999</v>
      </c>
      <c r="AI63" s="58">
        <v>37.175753999999998</v>
      </c>
      <c r="AJ63" s="67">
        <v>20.760486</v>
      </c>
      <c r="AK63" s="58">
        <v>45</v>
      </c>
      <c r="AL63" s="58">
        <v>37</v>
      </c>
      <c r="AM63" s="67">
        <v>21</v>
      </c>
      <c r="AN63" s="16"/>
    </row>
    <row r="64" spans="1:40" ht="15" x14ac:dyDescent="0.25">
      <c r="A64" s="201" t="s">
        <v>64</v>
      </c>
      <c r="B64" s="201" t="s">
        <v>65</v>
      </c>
      <c r="C64" s="143">
        <v>25.700000762939453</v>
      </c>
      <c r="D64" s="52"/>
      <c r="E64" s="59"/>
      <c r="F64" s="59"/>
      <c r="G64" s="59"/>
      <c r="H64" s="60"/>
      <c r="I64" s="61"/>
      <c r="J64" s="62"/>
      <c r="K64" s="62"/>
      <c r="L64" s="62"/>
      <c r="M64" s="63" t="str">
        <f t="shared" si="8"/>
        <v xml:space="preserve"> </v>
      </c>
      <c r="N64" s="154">
        <f t="shared" si="12"/>
        <v>25.700000762939453</v>
      </c>
      <c r="O64" s="155">
        <f t="shared" si="13"/>
        <v>25.700000762939453</v>
      </c>
      <c r="P64" s="156">
        <f t="shared" si="14"/>
        <v>0</v>
      </c>
      <c r="Q64" s="157">
        <f t="shared" si="15"/>
        <v>0</v>
      </c>
      <c r="R64" s="158" t="str">
        <f t="shared" si="16"/>
        <v xml:space="preserve"> </v>
      </c>
      <c r="S64" s="158">
        <f t="shared" si="9"/>
        <v>25.700000762939453</v>
      </c>
      <c r="T64" s="159">
        <f t="shared" si="17"/>
        <v>0</v>
      </c>
      <c r="U64" s="160">
        <f t="shared" si="18"/>
        <v>0</v>
      </c>
      <c r="V64" s="168" t="str">
        <f t="shared" si="10"/>
        <v xml:space="preserve"> </v>
      </c>
      <c r="W64" s="161">
        <f t="shared" si="11"/>
        <v>25.700000762939453</v>
      </c>
      <c r="X64" s="162">
        <v>0</v>
      </c>
      <c r="Y64" s="131">
        <v>1.03</v>
      </c>
      <c r="Z64" s="130">
        <v>2.2999999999999998</v>
      </c>
      <c r="AA64" s="130">
        <v>2.52</v>
      </c>
      <c r="AB64" s="130">
        <v>3.38</v>
      </c>
      <c r="AC64" s="130">
        <v>0</v>
      </c>
      <c r="AD64" s="131">
        <v>1.03</v>
      </c>
      <c r="AE64" s="130">
        <v>2.37</v>
      </c>
      <c r="AF64" s="130">
        <v>2.62</v>
      </c>
      <c r="AG64" s="132">
        <v>3.48</v>
      </c>
      <c r="AH64" s="65">
        <v>45.222453999999999</v>
      </c>
      <c r="AI64" s="58">
        <v>37.175753999999998</v>
      </c>
      <c r="AJ64" s="67">
        <v>20.760486</v>
      </c>
      <c r="AK64" s="58">
        <v>45</v>
      </c>
      <c r="AL64" s="58">
        <v>37</v>
      </c>
      <c r="AM64" s="67">
        <v>21</v>
      </c>
      <c r="AN64" s="16"/>
    </row>
    <row r="65" spans="1:40" ht="26.25" x14ac:dyDescent="0.25">
      <c r="A65" s="201" t="s">
        <v>66</v>
      </c>
      <c r="B65" s="201" t="s">
        <v>67</v>
      </c>
      <c r="C65" s="143">
        <v>155</v>
      </c>
      <c r="D65" s="52"/>
      <c r="E65" s="59"/>
      <c r="F65" s="59"/>
      <c r="G65" s="59"/>
      <c r="H65" s="60"/>
      <c r="I65" s="61"/>
      <c r="J65" s="62"/>
      <c r="K65" s="62"/>
      <c r="L65" s="62"/>
      <c r="M65" s="63" t="str">
        <f t="shared" si="8"/>
        <v xml:space="preserve"> </v>
      </c>
      <c r="N65" s="154">
        <f t="shared" si="12"/>
        <v>155</v>
      </c>
      <c r="O65" s="155">
        <f t="shared" si="13"/>
        <v>155</v>
      </c>
      <c r="P65" s="156">
        <f t="shared" si="14"/>
        <v>0</v>
      </c>
      <c r="Q65" s="157">
        <f t="shared" si="15"/>
        <v>0</v>
      </c>
      <c r="R65" s="158" t="str">
        <f t="shared" si="16"/>
        <v xml:space="preserve"> </v>
      </c>
      <c r="S65" s="158">
        <f t="shared" si="9"/>
        <v>155</v>
      </c>
      <c r="T65" s="159">
        <f t="shared" si="17"/>
        <v>0</v>
      </c>
      <c r="U65" s="160">
        <f t="shared" si="18"/>
        <v>0</v>
      </c>
      <c r="V65" s="168" t="str">
        <f t="shared" si="10"/>
        <v xml:space="preserve"> </v>
      </c>
      <c r="W65" s="161">
        <f t="shared" si="11"/>
        <v>155</v>
      </c>
      <c r="X65" s="162">
        <v>0</v>
      </c>
      <c r="Y65" s="131">
        <v>1.65</v>
      </c>
      <c r="Z65" s="130">
        <v>5.95</v>
      </c>
      <c r="AA65" s="130">
        <v>7.53</v>
      </c>
      <c r="AB65" s="130">
        <v>14.9</v>
      </c>
      <c r="AC65" s="130">
        <v>0</v>
      </c>
      <c r="AD65" s="131">
        <v>1.65</v>
      </c>
      <c r="AE65" s="130">
        <v>5.99</v>
      </c>
      <c r="AF65" s="130">
        <v>7.67</v>
      </c>
      <c r="AG65" s="132">
        <v>15.38</v>
      </c>
      <c r="AH65" s="65">
        <v>45.222453999999999</v>
      </c>
      <c r="AI65" s="58">
        <v>37.175753999999998</v>
      </c>
      <c r="AJ65" s="67">
        <v>20.760486</v>
      </c>
      <c r="AK65" s="58">
        <v>45</v>
      </c>
      <c r="AL65" s="58">
        <v>37</v>
      </c>
      <c r="AM65" s="67">
        <v>21</v>
      </c>
      <c r="AN65" s="16"/>
    </row>
    <row r="66" spans="1:40" ht="26.25" x14ac:dyDescent="0.25">
      <c r="A66" s="201" t="s">
        <v>68</v>
      </c>
      <c r="B66" s="201" t="s">
        <v>69</v>
      </c>
      <c r="C66" s="143">
        <v>155</v>
      </c>
      <c r="D66" s="52"/>
      <c r="E66" s="59"/>
      <c r="F66" s="59"/>
      <c r="G66" s="59"/>
      <c r="H66" s="60"/>
      <c r="I66" s="61"/>
      <c r="J66" s="62"/>
      <c r="K66" s="62"/>
      <c r="L66" s="62"/>
      <c r="M66" s="63" t="str">
        <f t="shared" si="8"/>
        <v xml:space="preserve"> </v>
      </c>
      <c r="N66" s="154">
        <f t="shared" si="12"/>
        <v>155</v>
      </c>
      <c r="O66" s="155">
        <f t="shared" si="13"/>
        <v>155</v>
      </c>
      <c r="P66" s="156">
        <f t="shared" si="14"/>
        <v>0</v>
      </c>
      <c r="Q66" s="157">
        <f t="shared" si="15"/>
        <v>0</v>
      </c>
      <c r="R66" s="158" t="str">
        <f t="shared" si="16"/>
        <v xml:space="preserve"> </v>
      </c>
      <c r="S66" s="158">
        <f t="shared" si="9"/>
        <v>155</v>
      </c>
      <c r="T66" s="159">
        <f t="shared" si="17"/>
        <v>0</v>
      </c>
      <c r="U66" s="160">
        <f t="shared" si="18"/>
        <v>0</v>
      </c>
      <c r="V66" s="168" t="str">
        <f t="shared" si="10"/>
        <v xml:space="preserve"> </v>
      </c>
      <c r="W66" s="161">
        <f t="shared" si="11"/>
        <v>155</v>
      </c>
      <c r="X66" s="162">
        <v>0</v>
      </c>
      <c r="Y66" s="131">
        <v>1.65</v>
      </c>
      <c r="Z66" s="130">
        <v>5.87</v>
      </c>
      <c r="AA66" s="130">
        <v>7.49</v>
      </c>
      <c r="AB66" s="130">
        <v>14.89</v>
      </c>
      <c r="AC66" s="130">
        <v>0</v>
      </c>
      <c r="AD66" s="131">
        <v>1.65</v>
      </c>
      <c r="AE66" s="130">
        <v>5.99</v>
      </c>
      <c r="AF66" s="130">
        <v>7.67</v>
      </c>
      <c r="AG66" s="132">
        <v>15.38</v>
      </c>
      <c r="AH66" s="65">
        <v>45.222453999999999</v>
      </c>
      <c r="AI66" s="58">
        <v>37.175753999999998</v>
      </c>
      <c r="AJ66" s="67">
        <v>20.760486</v>
      </c>
      <c r="AK66" s="58">
        <v>45</v>
      </c>
      <c r="AL66" s="58">
        <v>37</v>
      </c>
      <c r="AM66" s="67">
        <v>21</v>
      </c>
      <c r="AN66" s="16"/>
    </row>
    <row r="67" spans="1:40" ht="26.25" x14ac:dyDescent="0.25">
      <c r="A67" s="201" t="s">
        <v>70</v>
      </c>
      <c r="B67" s="201" t="s">
        <v>71</v>
      </c>
      <c r="C67" s="143">
        <v>155</v>
      </c>
      <c r="D67" s="52"/>
      <c r="E67" s="59"/>
      <c r="F67" s="59"/>
      <c r="G67" s="59"/>
      <c r="H67" s="60"/>
      <c r="I67" s="61"/>
      <c r="J67" s="62"/>
      <c r="K67" s="62"/>
      <c r="L67" s="62"/>
      <c r="M67" s="63" t="str">
        <f t="shared" si="8"/>
        <v xml:space="preserve"> </v>
      </c>
      <c r="N67" s="154">
        <f t="shared" si="12"/>
        <v>155</v>
      </c>
      <c r="O67" s="155">
        <f t="shared" si="13"/>
        <v>155</v>
      </c>
      <c r="P67" s="156">
        <f t="shared" si="14"/>
        <v>0</v>
      </c>
      <c r="Q67" s="157">
        <f t="shared" si="15"/>
        <v>0</v>
      </c>
      <c r="R67" s="158" t="str">
        <f t="shared" si="16"/>
        <v xml:space="preserve"> </v>
      </c>
      <c r="S67" s="158">
        <f t="shared" si="9"/>
        <v>155</v>
      </c>
      <c r="T67" s="159">
        <f t="shared" si="17"/>
        <v>0</v>
      </c>
      <c r="U67" s="160">
        <f t="shared" si="18"/>
        <v>0</v>
      </c>
      <c r="V67" s="168" t="str">
        <f t="shared" si="10"/>
        <v xml:space="preserve"> </v>
      </c>
      <c r="W67" s="161">
        <f t="shared" si="11"/>
        <v>155</v>
      </c>
      <c r="X67" s="162">
        <v>0</v>
      </c>
      <c r="Y67" s="131">
        <v>1.65</v>
      </c>
      <c r="Z67" s="130">
        <v>5.87</v>
      </c>
      <c r="AA67" s="130">
        <v>7.49</v>
      </c>
      <c r="AB67" s="130">
        <v>14.89</v>
      </c>
      <c r="AC67" s="130">
        <v>0</v>
      </c>
      <c r="AD67" s="131">
        <v>1.65</v>
      </c>
      <c r="AE67" s="130">
        <v>5.99</v>
      </c>
      <c r="AF67" s="130">
        <v>7.67</v>
      </c>
      <c r="AG67" s="132">
        <v>15.38</v>
      </c>
      <c r="AH67" s="65">
        <v>45.222453999999999</v>
      </c>
      <c r="AI67" s="58">
        <v>37.175753999999998</v>
      </c>
      <c r="AJ67" s="67">
        <v>20.760486</v>
      </c>
      <c r="AK67" s="58">
        <v>45</v>
      </c>
      <c r="AL67" s="58">
        <v>37</v>
      </c>
      <c r="AM67" s="67">
        <v>21</v>
      </c>
      <c r="AN67" s="16"/>
    </row>
    <row r="68" spans="1:40" ht="15" x14ac:dyDescent="0.25">
      <c r="A68" s="201" t="s">
        <v>72</v>
      </c>
      <c r="B68" s="201" t="s">
        <v>73</v>
      </c>
      <c r="C68" s="143">
        <v>185</v>
      </c>
      <c r="D68" s="52"/>
      <c r="E68" s="59"/>
      <c r="F68" s="59"/>
      <c r="G68" s="59"/>
      <c r="H68" s="60"/>
      <c r="I68" s="61"/>
      <c r="J68" s="62"/>
      <c r="K68" s="62"/>
      <c r="L68" s="62"/>
      <c r="M68" s="63" t="str">
        <f t="shared" si="8"/>
        <v xml:space="preserve"> </v>
      </c>
      <c r="N68" s="154">
        <f t="shared" si="12"/>
        <v>185</v>
      </c>
      <c r="O68" s="155">
        <f t="shared" si="13"/>
        <v>185</v>
      </c>
      <c r="P68" s="156">
        <f t="shared" si="14"/>
        <v>0</v>
      </c>
      <c r="Q68" s="157">
        <f t="shared" si="15"/>
        <v>0</v>
      </c>
      <c r="R68" s="158" t="str">
        <f t="shared" si="16"/>
        <v xml:space="preserve"> </v>
      </c>
      <c r="S68" s="158">
        <f t="shared" si="9"/>
        <v>185</v>
      </c>
      <c r="T68" s="159">
        <f t="shared" si="17"/>
        <v>0</v>
      </c>
      <c r="U68" s="160">
        <f t="shared" si="18"/>
        <v>0</v>
      </c>
      <c r="V68" s="168" t="str">
        <f t="shared" si="10"/>
        <v xml:space="preserve"> </v>
      </c>
      <c r="W68" s="161">
        <f t="shared" si="11"/>
        <v>185</v>
      </c>
      <c r="X68" s="162">
        <v>0</v>
      </c>
      <c r="Y68" s="131">
        <v>1.88</v>
      </c>
      <c r="Z68" s="130">
        <v>7.85</v>
      </c>
      <c r="AA68" s="130">
        <v>9.39</v>
      </c>
      <c r="AB68" s="130">
        <v>15.31</v>
      </c>
      <c r="AC68" s="130">
        <v>0</v>
      </c>
      <c r="AD68" s="131">
        <v>1.88</v>
      </c>
      <c r="AE68" s="130">
        <v>9.19</v>
      </c>
      <c r="AF68" s="130">
        <v>10.91</v>
      </c>
      <c r="AG68" s="132">
        <v>25.01</v>
      </c>
      <c r="AH68" s="65">
        <v>45.222453999999999</v>
      </c>
      <c r="AI68" s="58">
        <v>37.175753999999998</v>
      </c>
      <c r="AJ68" s="67">
        <v>20.760486</v>
      </c>
      <c r="AK68" s="58">
        <v>45</v>
      </c>
      <c r="AL68" s="58">
        <v>37</v>
      </c>
      <c r="AM68" s="67">
        <v>21</v>
      </c>
      <c r="AN68" s="16"/>
    </row>
    <row r="69" spans="1:40" ht="15" x14ac:dyDescent="0.25">
      <c r="A69" s="201" t="s">
        <v>74</v>
      </c>
      <c r="B69" s="201" t="s">
        <v>75</v>
      </c>
      <c r="C69" s="143">
        <v>52</v>
      </c>
      <c r="D69" s="52"/>
      <c r="E69" s="59"/>
      <c r="F69" s="59"/>
      <c r="G69" s="59"/>
      <c r="H69" s="60"/>
      <c r="I69" s="61"/>
      <c r="J69" s="62"/>
      <c r="K69" s="62"/>
      <c r="L69" s="62"/>
      <c r="M69" s="63" t="str">
        <f t="shared" si="8"/>
        <v xml:space="preserve"> </v>
      </c>
      <c r="N69" s="154">
        <f t="shared" si="12"/>
        <v>52</v>
      </c>
      <c r="O69" s="155">
        <f t="shared" si="13"/>
        <v>52</v>
      </c>
      <c r="P69" s="156">
        <f t="shared" si="14"/>
        <v>0</v>
      </c>
      <c r="Q69" s="157">
        <f t="shared" si="15"/>
        <v>0</v>
      </c>
      <c r="R69" s="158" t="str">
        <f t="shared" si="16"/>
        <v xml:space="preserve"> </v>
      </c>
      <c r="S69" s="158">
        <f t="shared" si="9"/>
        <v>52</v>
      </c>
      <c r="T69" s="159">
        <f t="shared" si="17"/>
        <v>0</v>
      </c>
      <c r="U69" s="160">
        <f t="shared" si="18"/>
        <v>0</v>
      </c>
      <c r="V69" s="168" t="str">
        <f t="shared" si="10"/>
        <v xml:space="preserve"> </v>
      </c>
      <c r="W69" s="161">
        <f t="shared" si="11"/>
        <v>52</v>
      </c>
      <c r="X69" s="162">
        <v>0</v>
      </c>
      <c r="Y69" s="131">
        <v>1</v>
      </c>
      <c r="Z69" s="130">
        <v>3.67</v>
      </c>
      <c r="AA69" s="130">
        <v>4.32</v>
      </c>
      <c r="AB69" s="130">
        <v>7.92</v>
      </c>
      <c r="AC69" s="130">
        <v>0</v>
      </c>
      <c r="AD69" s="131">
        <v>1</v>
      </c>
      <c r="AE69" s="130">
        <v>4.21</v>
      </c>
      <c r="AF69" s="130">
        <v>5.17</v>
      </c>
      <c r="AG69" s="132">
        <v>9.85</v>
      </c>
      <c r="AH69" s="65">
        <v>45.222453999999999</v>
      </c>
      <c r="AI69" s="58">
        <v>37.175753999999998</v>
      </c>
      <c r="AJ69" s="67">
        <v>20.760486</v>
      </c>
      <c r="AK69" s="58">
        <v>45</v>
      </c>
      <c r="AL69" s="58">
        <v>37</v>
      </c>
      <c r="AM69" s="67">
        <v>21</v>
      </c>
      <c r="AN69" s="16"/>
    </row>
    <row r="70" spans="1:40" ht="26.25" x14ac:dyDescent="0.25">
      <c r="A70" s="201" t="s">
        <v>76</v>
      </c>
      <c r="B70" s="201" t="s">
        <v>77</v>
      </c>
      <c r="C70" s="143">
        <v>185</v>
      </c>
      <c r="D70" s="52"/>
      <c r="E70" s="59"/>
      <c r="F70" s="59"/>
      <c r="G70" s="59"/>
      <c r="H70" s="60"/>
      <c r="I70" s="61"/>
      <c r="J70" s="62"/>
      <c r="K70" s="62"/>
      <c r="L70" s="62"/>
      <c r="M70" s="63" t="str">
        <f t="shared" si="8"/>
        <v xml:space="preserve"> </v>
      </c>
      <c r="N70" s="154">
        <f t="shared" si="12"/>
        <v>185</v>
      </c>
      <c r="O70" s="155">
        <f t="shared" si="13"/>
        <v>185</v>
      </c>
      <c r="P70" s="156">
        <f t="shared" si="14"/>
        <v>0</v>
      </c>
      <c r="Q70" s="157">
        <f t="shared" si="15"/>
        <v>0</v>
      </c>
      <c r="R70" s="158" t="str">
        <f t="shared" si="16"/>
        <v xml:space="preserve"> </v>
      </c>
      <c r="S70" s="158">
        <f t="shared" si="9"/>
        <v>185</v>
      </c>
      <c r="T70" s="159">
        <f t="shared" si="17"/>
        <v>0</v>
      </c>
      <c r="U70" s="160">
        <f t="shared" si="18"/>
        <v>0</v>
      </c>
      <c r="V70" s="168" t="str">
        <f t="shared" si="10"/>
        <v xml:space="preserve"> </v>
      </c>
      <c r="W70" s="161">
        <f t="shared" si="11"/>
        <v>185</v>
      </c>
      <c r="X70" s="162">
        <v>0</v>
      </c>
      <c r="Y70" s="131">
        <v>1.88</v>
      </c>
      <c r="Z70" s="130">
        <v>8.73</v>
      </c>
      <c r="AA70" s="130">
        <v>10.4</v>
      </c>
      <c r="AB70" s="130">
        <v>21.51</v>
      </c>
      <c r="AC70" s="130">
        <v>0</v>
      </c>
      <c r="AD70" s="131">
        <v>1.88</v>
      </c>
      <c r="AE70" s="130">
        <v>8.85</v>
      </c>
      <c r="AF70" s="130">
        <v>10.53</v>
      </c>
      <c r="AG70" s="132">
        <v>22.51</v>
      </c>
      <c r="AH70" s="65">
        <v>45.222453999999999</v>
      </c>
      <c r="AI70" s="58">
        <v>37.175753999999998</v>
      </c>
      <c r="AJ70" s="67">
        <v>20.760486</v>
      </c>
      <c r="AK70" s="58">
        <v>45</v>
      </c>
      <c r="AL70" s="58">
        <v>37</v>
      </c>
      <c r="AM70" s="67">
        <v>21</v>
      </c>
      <c r="AN70" s="16"/>
    </row>
    <row r="71" spans="1:40" ht="15" x14ac:dyDescent="0.25">
      <c r="A71" s="201" t="s">
        <v>78</v>
      </c>
      <c r="B71" s="201" t="s">
        <v>79</v>
      </c>
      <c r="C71" s="143">
        <v>52</v>
      </c>
      <c r="D71" s="52"/>
      <c r="E71" s="59"/>
      <c r="F71" s="59"/>
      <c r="G71" s="59"/>
      <c r="H71" s="60"/>
      <c r="I71" s="61"/>
      <c r="J71" s="62"/>
      <c r="K71" s="62"/>
      <c r="L71" s="62"/>
      <c r="M71" s="63" t="str">
        <f t="shared" si="8"/>
        <v xml:space="preserve"> </v>
      </c>
      <c r="N71" s="154">
        <f t="shared" si="12"/>
        <v>52</v>
      </c>
      <c r="O71" s="155">
        <f t="shared" si="13"/>
        <v>52</v>
      </c>
      <c r="P71" s="156">
        <f t="shared" si="14"/>
        <v>0</v>
      </c>
      <c r="Q71" s="157">
        <f t="shared" si="15"/>
        <v>0</v>
      </c>
      <c r="R71" s="158" t="str">
        <f t="shared" si="16"/>
        <v xml:space="preserve"> </v>
      </c>
      <c r="S71" s="158">
        <f t="shared" si="9"/>
        <v>52</v>
      </c>
      <c r="T71" s="159">
        <f t="shared" si="17"/>
        <v>0</v>
      </c>
      <c r="U71" s="160">
        <f t="shared" si="18"/>
        <v>0</v>
      </c>
      <c r="V71" s="168" t="str">
        <f t="shared" si="10"/>
        <v xml:space="preserve"> </v>
      </c>
      <c r="W71" s="161">
        <f t="shared" si="11"/>
        <v>52</v>
      </c>
      <c r="X71" s="162">
        <v>0</v>
      </c>
      <c r="Y71" s="131">
        <v>1</v>
      </c>
      <c r="Z71" s="130">
        <v>3.67</v>
      </c>
      <c r="AA71" s="130">
        <v>4.32</v>
      </c>
      <c r="AB71" s="130">
        <v>7.92</v>
      </c>
      <c r="AC71" s="130">
        <v>0</v>
      </c>
      <c r="AD71" s="131">
        <v>1</v>
      </c>
      <c r="AE71" s="130">
        <v>4.21</v>
      </c>
      <c r="AF71" s="130">
        <v>5.17</v>
      </c>
      <c r="AG71" s="132">
        <v>9.85</v>
      </c>
      <c r="AH71" s="65">
        <v>45.222453999999999</v>
      </c>
      <c r="AI71" s="58">
        <v>37.175753999999998</v>
      </c>
      <c r="AJ71" s="67">
        <v>20.760486</v>
      </c>
      <c r="AK71" s="58">
        <v>45</v>
      </c>
      <c r="AL71" s="58">
        <v>37</v>
      </c>
      <c r="AM71" s="67">
        <v>21</v>
      </c>
      <c r="AN71" s="16"/>
    </row>
    <row r="72" spans="1:40" ht="15" x14ac:dyDescent="0.25">
      <c r="A72" s="201" t="s">
        <v>80</v>
      </c>
      <c r="B72" s="201" t="s">
        <v>81</v>
      </c>
      <c r="C72" s="143">
        <v>52</v>
      </c>
      <c r="D72" s="52"/>
      <c r="E72" s="59"/>
      <c r="F72" s="59"/>
      <c r="G72" s="59"/>
      <c r="H72" s="60"/>
      <c r="I72" s="61"/>
      <c r="J72" s="62"/>
      <c r="K72" s="62"/>
      <c r="L72" s="62"/>
      <c r="M72" s="63" t="str">
        <f t="shared" si="8"/>
        <v xml:space="preserve"> </v>
      </c>
      <c r="N72" s="154">
        <f t="shared" si="12"/>
        <v>52</v>
      </c>
      <c r="O72" s="155">
        <f t="shared" si="13"/>
        <v>52</v>
      </c>
      <c r="P72" s="156">
        <f t="shared" si="14"/>
        <v>0</v>
      </c>
      <c r="Q72" s="157">
        <f t="shared" si="15"/>
        <v>0</v>
      </c>
      <c r="R72" s="158" t="str">
        <f t="shared" si="16"/>
        <v xml:space="preserve"> </v>
      </c>
      <c r="S72" s="158">
        <f t="shared" si="9"/>
        <v>52</v>
      </c>
      <c r="T72" s="159">
        <f t="shared" si="17"/>
        <v>0</v>
      </c>
      <c r="U72" s="160">
        <f t="shared" si="18"/>
        <v>0</v>
      </c>
      <c r="V72" s="168" t="str">
        <f t="shared" si="10"/>
        <v xml:space="preserve"> </v>
      </c>
      <c r="W72" s="161">
        <f t="shared" si="11"/>
        <v>52</v>
      </c>
      <c r="X72" s="162">
        <v>0</v>
      </c>
      <c r="Y72" s="131">
        <v>1.1000000000000001</v>
      </c>
      <c r="Z72" s="130">
        <v>3.73</v>
      </c>
      <c r="AA72" s="130">
        <v>4.6100000000000003</v>
      </c>
      <c r="AB72" s="130">
        <v>8.91</v>
      </c>
      <c r="AC72" s="130">
        <v>0</v>
      </c>
      <c r="AD72" s="131">
        <v>1.1000000000000001</v>
      </c>
      <c r="AE72" s="130">
        <v>3.96</v>
      </c>
      <c r="AF72" s="130">
        <v>4.97</v>
      </c>
      <c r="AG72" s="132">
        <v>9.7200000000000006</v>
      </c>
      <c r="AH72" s="65">
        <v>45.222453999999999</v>
      </c>
      <c r="AI72" s="58">
        <v>37.175753999999998</v>
      </c>
      <c r="AJ72" s="67">
        <v>20.760486</v>
      </c>
      <c r="AK72" s="58">
        <v>45</v>
      </c>
      <c r="AL72" s="58">
        <v>37</v>
      </c>
      <c r="AM72" s="67">
        <v>21</v>
      </c>
      <c r="AN72" s="16"/>
    </row>
    <row r="73" spans="1:40" ht="15" x14ac:dyDescent="0.25">
      <c r="A73" s="201" t="s">
        <v>82</v>
      </c>
      <c r="B73" s="201" t="s">
        <v>83</v>
      </c>
      <c r="C73" s="143">
        <v>52</v>
      </c>
      <c r="D73" s="52"/>
      <c r="E73" s="59"/>
      <c r="F73" s="59"/>
      <c r="G73" s="59"/>
      <c r="H73" s="60"/>
      <c r="I73" s="61"/>
      <c r="J73" s="62"/>
      <c r="K73" s="62"/>
      <c r="L73" s="62"/>
      <c r="M73" s="63" t="str">
        <f t="shared" si="8"/>
        <v xml:space="preserve"> </v>
      </c>
      <c r="N73" s="154">
        <f t="shared" ref="N73:N104" si="19">(C73-(G73*C73))</f>
        <v>52</v>
      </c>
      <c r="O73" s="155">
        <f t="shared" ref="O73:O104" si="20">(1-F73)*C73</f>
        <v>52</v>
      </c>
      <c r="P73" s="156">
        <f t="shared" ref="P73:P104" si="21">D73*((((I73*J73)*Z73)/AH73)+(((I73*K73)*AA73)/AI73)+(((I73*L73)*AB73)/AJ73)+(H73*Y73))</f>
        <v>0</v>
      </c>
      <c r="Q73" s="157">
        <f t="shared" ref="Q73:Q104" si="22">P73/(IF(D73&lt;=0,1,D73))</f>
        <v>0</v>
      </c>
      <c r="R73" s="158" t="str">
        <f t="shared" ref="R73:R104" si="23">IF(C73*F73=0, " ", Q73/(C73*(1-F73)))</f>
        <v xml:space="preserve"> </v>
      </c>
      <c r="S73" s="158">
        <f t="shared" si="9"/>
        <v>52</v>
      </c>
      <c r="T73" s="159">
        <f t="shared" ref="T73:T104" si="24">D73*((((I73*J73)*AE73)/AK73)+(((I73*K73)*AF73)/AL73)+(((I73*L73)*AG73)/AM73)+(H73*AD73))</f>
        <v>0</v>
      </c>
      <c r="U73" s="160">
        <f t="shared" ref="U73:U104" si="25">T73/(IF(D73&lt;=0,1,D73))</f>
        <v>0</v>
      </c>
      <c r="V73" s="168" t="str">
        <f t="shared" si="10"/>
        <v xml:space="preserve"> </v>
      </c>
      <c r="W73" s="161">
        <f t="shared" si="11"/>
        <v>52</v>
      </c>
      <c r="X73" s="162">
        <v>0</v>
      </c>
      <c r="Y73" s="131">
        <v>1.1000000000000001</v>
      </c>
      <c r="Z73" s="130">
        <v>3.73</v>
      </c>
      <c r="AA73" s="130">
        <v>4.6100000000000003</v>
      </c>
      <c r="AB73" s="130">
        <v>8.91</v>
      </c>
      <c r="AC73" s="130">
        <v>0</v>
      </c>
      <c r="AD73" s="131">
        <v>1.1000000000000001</v>
      </c>
      <c r="AE73" s="130">
        <v>3.96</v>
      </c>
      <c r="AF73" s="130">
        <v>4.97</v>
      </c>
      <c r="AG73" s="132">
        <v>9.7200000000000006</v>
      </c>
      <c r="AH73" s="65">
        <v>45.222453999999999</v>
      </c>
      <c r="AI73" s="58">
        <v>37.175753999999998</v>
      </c>
      <c r="AJ73" s="67">
        <v>20.760486</v>
      </c>
      <c r="AK73" s="58">
        <v>45</v>
      </c>
      <c r="AL73" s="58">
        <v>37</v>
      </c>
      <c r="AM73" s="67">
        <v>21</v>
      </c>
      <c r="AN73" s="16"/>
    </row>
    <row r="74" spans="1:40" ht="15" x14ac:dyDescent="0.25">
      <c r="A74" s="201" t="s">
        <v>84</v>
      </c>
      <c r="B74" s="201" t="s">
        <v>85</v>
      </c>
      <c r="C74" s="143">
        <v>52</v>
      </c>
      <c r="D74" s="52"/>
      <c r="E74" s="59"/>
      <c r="F74" s="59"/>
      <c r="G74" s="59"/>
      <c r="H74" s="60"/>
      <c r="I74" s="61"/>
      <c r="J74" s="62"/>
      <c r="K74" s="62"/>
      <c r="L74" s="62"/>
      <c r="M74" s="63" t="str">
        <f t="shared" ref="M74:M137" si="26">IF((L74+K74+J74)=0," ", IF((L74+K74+J74) = 1, "100%", "Adjust colums I-J-K to get 100%"))</f>
        <v xml:space="preserve"> </v>
      </c>
      <c r="N74" s="154">
        <f t="shared" si="19"/>
        <v>52</v>
      </c>
      <c r="O74" s="155">
        <f t="shared" si="20"/>
        <v>52</v>
      </c>
      <c r="P74" s="156">
        <f t="shared" si="21"/>
        <v>0</v>
      </c>
      <c r="Q74" s="157">
        <f t="shared" si="22"/>
        <v>0</v>
      </c>
      <c r="R74" s="158" t="str">
        <f t="shared" si="23"/>
        <v xml:space="preserve"> </v>
      </c>
      <c r="S74" s="158">
        <f t="shared" ref="S74:S137" si="27">P74+N74</f>
        <v>52</v>
      </c>
      <c r="T74" s="159">
        <f t="shared" si="24"/>
        <v>0</v>
      </c>
      <c r="U74" s="160">
        <f t="shared" si="25"/>
        <v>0</v>
      </c>
      <c r="V74" s="168" t="str">
        <f t="shared" ref="V74:V137" si="28">IF(C74*F74=0, " ", U74/(C74*(1-F74)))</f>
        <v xml:space="preserve"> </v>
      </c>
      <c r="W74" s="161">
        <f t="shared" ref="W74:W137" si="29">T74+N74</f>
        <v>52</v>
      </c>
      <c r="X74" s="162">
        <v>0</v>
      </c>
      <c r="Y74" s="131">
        <v>1</v>
      </c>
      <c r="Z74" s="130">
        <v>4.18</v>
      </c>
      <c r="AA74" s="130">
        <v>5.37</v>
      </c>
      <c r="AB74" s="130">
        <v>10.48</v>
      </c>
      <c r="AC74" s="130">
        <v>0</v>
      </c>
      <c r="AD74" s="131">
        <v>1</v>
      </c>
      <c r="AE74" s="130">
        <v>4.41</v>
      </c>
      <c r="AF74" s="130">
        <v>5.71</v>
      </c>
      <c r="AG74" s="132">
        <v>11.13</v>
      </c>
      <c r="AH74" s="65">
        <v>45.222453999999999</v>
      </c>
      <c r="AI74" s="58">
        <v>37.175753999999998</v>
      </c>
      <c r="AJ74" s="67">
        <v>20.760486</v>
      </c>
      <c r="AK74" s="58">
        <v>45</v>
      </c>
      <c r="AL74" s="58">
        <v>37</v>
      </c>
      <c r="AM74" s="67">
        <v>21</v>
      </c>
      <c r="AN74" s="16"/>
    </row>
    <row r="75" spans="1:40" ht="15" x14ac:dyDescent="0.25">
      <c r="A75" s="201" t="s">
        <v>86</v>
      </c>
      <c r="B75" s="201" t="s">
        <v>583</v>
      </c>
      <c r="C75" s="143">
        <v>54</v>
      </c>
      <c r="D75" s="52"/>
      <c r="E75" s="59"/>
      <c r="F75" s="59"/>
      <c r="G75" s="59"/>
      <c r="H75" s="60"/>
      <c r="I75" s="61"/>
      <c r="J75" s="62"/>
      <c r="K75" s="62"/>
      <c r="L75" s="62"/>
      <c r="M75" s="63" t="str">
        <f t="shared" si="26"/>
        <v xml:space="preserve"> </v>
      </c>
      <c r="N75" s="154">
        <f t="shared" si="19"/>
        <v>54</v>
      </c>
      <c r="O75" s="155">
        <f t="shared" si="20"/>
        <v>54</v>
      </c>
      <c r="P75" s="156">
        <f t="shared" si="21"/>
        <v>0</v>
      </c>
      <c r="Q75" s="157">
        <f t="shared" si="22"/>
        <v>0</v>
      </c>
      <c r="R75" s="158" t="str">
        <f t="shared" si="23"/>
        <v xml:space="preserve"> </v>
      </c>
      <c r="S75" s="158">
        <f t="shared" si="27"/>
        <v>54</v>
      </c>
      <c r="T75" s="159">
        <f t="shared" si="24"/>
        <v>0</v>
      </c>
      <c r="U75" s="160">
        <f t="shared" si="25"/>
        <v>0</v>
      </c>
      <c r="V75" s="168" t="str">
        <f t="shared" si="28"/>
        <v xml:space="preserve"> </v>
      </c>
      <c r="W75" s="161">
        <f t="shared" si="29"/>
        <v>54</v>
      </c>
      <c r="X75" s="162">
        <v>0</v>
      </c>
      <c r="Y75" s="131">
        <v>1.1000000000000001</v>
      </c>
      <c r="Z75" s="130">
        <v>3.73</v>
      </c>
      <c r="AA75" s="130">
        <v>4.6100000000000003</v>
      </c>
      <c r="AB75" s="130">
        <v>8.91</v>
      </c>
      <c r="AC75" s="130">
        <v>0</v>
      </c>
      <c r="AD75" s="131">
        <v>1.1000000000000001</v>
      </c>
      <c r="AE75" s="130">
        <v>3.96</v>
      </c>
      <c r="AF75" s="130">
        <v>4.97</v>
      </c>
      <c r="AG75" s="132">
        <v>9.7200000000000006</v>
      </c>
      <c r="AH75" s="65">
        <v>45.222453999999999</v>
      </c>
      <c r="AI75" s="58">
        <v>37.175753999999998</v>
      </c>
      <c r="AJ75" s="67">
        <v>20.760486</v>
      </c>
      <c r="AK75" s="58">
        <v>45</v>
      </c>
      <c r="AL75" s="58">
        <v>37</v>
      </c>
      <c r="AM75" s="67">
        <v>21</v>
      </c>
      <c r="AN75" s="16"/>
    </row>
    <row r="76" spans="1:40" ht="15" x14ac:dyDescent="0.25">
      <c r="A76" s="201" t="s">
        <v>87</v>
      </c>
      <c r="B76" s="201" t="s">
        <v>88</v>
      </c>
      <c r="C76" s="143">
        <v>55</v>
      </c>
      <c r="D76" s="52"/>
      <c r="E76" s="59"/>
      <c r="F76" s="59"/>
      <c r="G76" s="59"/>
      <c r="H76" s="60"/>
      <c r="I76" s="61"/>
      <c r="J76" s="62"/>
      <c r="K76" s="62"/>
      <c r="L76" s="62"/>
      <c r="M76" s="63" t="str">
        <f t="shared" si="26"/>
        <v xml:space="preserve"> </v>
      </c>
      <c r="N76" s="154">
        <f t="shared" si="19"/>
        <v>55</v>
      </c>
      <c r="O76" s="155">
        <f t="shared" si="20"/>
        <v>55</v>
      </c>
      <c r="P76" s="156">
        <f t="shared" si="21"/>
        <v>0</v>
      </c>
      <c r="Q76" s="157">
        <f t="shared" si="22"/>
        <v>0</v>
      </c>
      <c r="R76" s="158" t="str">
        <f t="shared" si="23"/>
        <v xml:space="preserve"> </v>
      </c>
      <c r="S76" s="158">
        <f t="shared" si="27"/>
        <v>55</v>
      </c>
      <c r="T76" s="159">
        <f t="shared" si="24"/>
        <v>0</v>
      </c>
      <c r="U76" s="160">
        <f t="shared" si="25"/>
        <v>0</v>
      </c>
      <c r="V76" s="168" t="str">
        <f t="shared" si="28"/>
        <v xml:space="preserve"> </v>
      </c>
      <c r="W76" s="161">
        <f t="shared" si="29"/>
        <v>55</v>
      </c>
      <c r="X76" s="162">
        <v>0</v>
      </c>
      <c r="Y76" s="131">
        <v>1.1000000000000001</v>
      </c>
      <c r="Z76" s="130">
        <v>3.11</v>
      </c>
      <c r="AA76" s="130">
        <v>3.62</v>
      </c>
      <c r="AB76" s="130">
        <v>6.55</v>
      </c>
      <c r="AC76" s="130">
        <v>0</v>
      </c>
      <c r="AD76" s="131">
        <v>1.1000000000000001</v>
      </c>
      <c r="AE76" s="130">
        <v>3.35</v>
      </c>
      <c r="AF76" s="130">
        <v>4</v>
      </c>
      <c r="AG76" s="132">
        <v>7.49</v>
      </c>
      <c r="AH76" s="65">
        <v>45.222453999999999</v>
      </c>
      <c r="AI76" s="58">
        <v>37.175753999999998</v>
      </c>
      <c r="AJ76" s="67">
        <v>20.760486</v>
      </c>
      <c r="AK76" s="58">
        <v>45</v>
      </c>
      <c r="AL76" s="58">
        <v>37</v>
      </c>
      <c r="AM76" s="67">
        <v>21</v>
      </c>
      <c r="AN76" s="16"/>
    </row>
    <row r="77" spans="1:40" ht="15" x14ac:dyDescent="0.25">
      <c r="A77" s="201" t="s">
        <v>89</v>
      </c>
      <c r="B77" s="201" t="s">
        <v>90</v>
      </c>
      <c r="C77" s="143">
        <v>155</v>
      </c>
      <c r="D77" s="52"/>
      <c r="E77" s="59"/>
      <c r="F77" s="59"/>
      <c r="G77" s="59"/>
      <c r="H77" s="60"/>
      <c r="I77" s="61"/>
      <c r="J77" s="62"/>
      <c r="K77" s="62"/>
      <c r="L77" s="62"/>
      <c r="M77" s="63" t="str">
        <f t="shared" si="26"/>
        <v xml:space="preserve"> </v>
      </c>
      <c r="N77" s="154">
        <f t="shared" si="19"/>
        <v>155</v>
      </c>
      <c r="O77" s="155">
        <f t="shared" si="20"/>
        <v>155</v>
      </c>
      <c r="P77" s="156">
        <f t="shared" si="21"/>
        <v>0</v>
      </c>
      <c r="Q77" s="157">
        <f t="shared" si="22"/>
        <v>0</v>
      </c>
      <c r="R77" s="158" t="str">
        <f t="shared" si="23"/>
        <v xml:space="preserve"> </v>
      </c>
      <c r="S77" s="158">
        <f t="shared" si="27"/>
        <v>155</v>
      </c>
      <c r="T77" s="159">
        <f t="shared" si="24"/>
        <v>0</v>
      </c>
      <c r="U77" s="160">
        <f t="shared" si="25"/>
        <v>0</v>
      </c>
      <c r="V77" s="168" t="str">
        <f t="shared" si="28"/>
        <v xml:space="preserve"> </v>
      </c>
      <c r="W77" s="161">
        <f t="shared" si="29"/>
        <v>155</v>
      </c>
      <c r="X77" s="162">
        <v>0</v>
      </c>
      <c r="Y77" s="131">
        <v>1.65</v>
      </c>
      <c r="Z77" s="130">
        <v>5.87</v>
      </c>
      <c r="AA77" s="130">
        <v>7.49</v>
      </c>
      <c r="AB77" s="130">
        <v>14.89</v>
      </c>
      <c r="AC77" s="130">
        <v>0</v>
      </c>
      <c r="AD77" s="131">
        <v>1.65</v>
      </c>
      <c r="AE77" s="130">
        <v>5.99</v>
      </c>
      <c r="AF77" s="130">
        <v>7.67</v>
      </c>
      <c r="AG77" s="132">
        <v>15.38</v>
      </c>
      <c r="AH77" s="65">
        <v>45.222453999999999</v>
      </c>
      <c r="AI77" s="58">
        <v>37.175753999999998</v>
      </c>
      <c r="AJ77" s="67">
        <v>20.760486</v>
      </c>
      <c r="AK77" s="58">
        <v>45</v>
      </c>
      <c r="AL77" s="58">
        <v>37</v>
      </c>
      <c r="AM77" s="67">
        <v>21</v>
      </c>
    </row>
    <row r="78" spans="1:40" ht="15" x14ac:dyDescent="0.25">
      <c r="A78" s="201" t="s">
        <v>91</v>
      </c>
      <c r="B78" s="201" t="s">
        <v>92</v>
      </c>
      <c r="C78" s="143">
        <v>52</v>
      </c>
      <c r="D78" s="52"/>
      <c r="E78" s="59"/>
      <c r="F78" s="59"/>
      <c r="G78" s="59"/>
      <c r="H78" s="60"/>
      <c r="I78" s="61"/>
      <c r="J78" s="62"/>
      <c r="K78" s="62"/>
      <c r="L78" s="62"/>
      <c r="M78" s="63" t="str">
        <f t="shared" si="26"/>
        <v xml:space="preserve"> </v>
      </c>
      <c r="N78" s="154">
        <f t="shared" si="19"/>
        <v>52</v>
      </c>
      <c r="O78" s="155">
        <f t="shared" si="20"/>
        <v>52</v>
      </c>
      <c r="P78" s="156">
        <f t="shared" si="21"/>
        <v>0</v>
      </c>
      <c r="Q78" s="157">
        <f t="shared" si="22"/>
        <v>0</v>
      </c>
      <c r="R78" s="158" t="str">
        <f t="shared" si="23"/>
        <v xml:space="preserve"> </v>
      </c>
      <c r="S78" s="158">
        <f t="shared" si="27"/>
        <v>52</v>
      </c>
      <c r="T78" s="159">
        <f t="shared" si="24"/>
        <v>0</v>
      </c>
      <c r="U78" s="160">
        <f t="shared" si="25"/>
        <v>0</v>
      </c>
      <c r="V78" s="168" t="str">
        <f t="shared" si="28"/>
        <v xml:space="preserve"> </v>
      </c>
      <c r="W78" s="161">
        <f t="shared" si="29"/>
        <v>52</v>
      </c>
      <c r="X78" s="162">
        <v>0</v>
      </c>
      <c r="Y78" s="131">
        <v>0.9</v>
      </c>
      <c r="Z78" s="130">
        <v>2.67</v>
      </c>
      <c r="AA78" s="130">
        <v>3.22</v>
      </c>
      <c r="AB78" s="130">
        <v>7.2</v>
      </c>
      <c r="AC78" s="130">
        <v>0</v>
      </c>
      <c r="AD78" s="131">
        <v>0.9</v>
      </c>
      <c r="AE78" s="130">
        <v>2.88</v>
      </c>
      <c r="AF78" s="130">
        <v>3.61</v>
      </c>
      <c r="AG78" s="132">
        <v>8.4499999999999993</v>
      </c>
      <c r="AH78" s="65">
        <v>45.222453999999999</v>
      </c>
      <c r="AI78" s="58">
        <v>37.175753999999998</v>
      </c>
      <c r="AJ78" s="67">
        <v>20.760486</v>
      </c>
      <c r="AK78" s="58">
        <v>45</v>
      </c>
      <c r="AL78" s="58">
        <v>37</v>
      </c>
      <c r="AM78" s="67">
        <v>21</v>
      </c>
    </row>
    <row r="79" spans="1:40" ht="15" x14ac:dyDescent="0.25">
      <c r="A79" s="201" t="s">
        <v>93</v>
      </c>
      <c r="B79" s="201" t="s">
        <v>94</v>
      </c>
      <c r="C79" s="143">
        <v>52</v>
      </c>
      <c r="D79" s="52"/>
      <c r="E79" s="59"/>
      <c r="F79" s="59"/>
      <c r="G79" s="59"/>
      <c r="H79" s="60"/>
      <c r="I79" s="61"/>
      <c r="J79" s="62"/>
      <c r="K79" s="62"/>
      <c r="L79" s="62"/>
      <c r="M79" s="63" t="str">
        <f t="shared" si="26"/>
        <v xml:space="preserve"> </v>
      </c>
      <c r="N79" s="154">
        <f t="shared" si="19"/>
        <v>52</v>
      </c>
      <c r="O79" s="155">
        <f t="shared" si="20"/>
        <v>52</v>
      </c>
      <c r="P79" s="156">
        <f t="shared" si="21"/>
        <v>0</v>
      </c>
      <c r="Q79" s="157">
        <f t="shared" si="22"/>
        <v>0</v>
      </c>
      <c r="R79" s="158" t="str">
        <f t="shared" si="23"/>
        <v xml:space="preserve"> </v>
      </c>
      <c r="S79" s="158">
        <f t="shared" si="27"/>
        <v>52</v>
      </c>
      <c r="T79" s="159">
        <f t="shared" si="24"/>
        <v>0</v>
      </c>
      <c r="U79" s="160">
        <f t="shared" si="25"/>
        <v>0</v>
      </c>
      <c r="V79" s="168" t="str">
        <f t="shared" si="28"/>
        <v xml:space="preserve"> </v>
      </c>
      <c r="W79" s="161">
        <f t="shared" si="29"/>
        <v>52</v>
      </c>
      <c r="X79" s="162">
        <v>0</v>
      </c>
      <c r="Y79" s="131">
        <v>0.9</v>
      </c>
      <c r="Z79" s="130">
        <v>2.67</v>
      </c>
      <c r="AA79" s="130">
        <v>3.22</v>
      </c>
      <c r="AB79" s="130">
        <v>7.2</v>
      </c>
      <c r="AC79" s="130">
        <v>0</v>
      </c>
      <c r="AD79" s="131">
        <v>0.9</v>
      </c>
      <c r="AE79" s="130">
        <v>2.88</v>
      </c>
      <c r="AF79" s="130">
        <v>3.61</v>
      </c>
      <c r="AG79" s="132">
        <v>8.4499999999999993</v>
      </c>
      <c r="AH79" s="65">
        <v>45.222453999999999</v>
      </c>
      <c r="AI79" s="58">
        <v>37.175753999999998</v>
      </c>
      <c r="AJ79" s="67">
        <v>20.760486</v>
      </c>
      <c r="AK79" s="58">
        <v>45</v>
      </c>
      <c r="AL79" s="58">
        <v>37</v>
      </c>
      <c r="AM79" s="67">
        <v>21</v>
      </c>
    </row>
    <row r="80" spans="1:40" ht="15" x14ac:dyDescent="0.25">
      <c r="A80" s="201" t="s">
        <v>95</v>
      </c>
      <c r="B80" s="201" t="s">
        <v>96</v>
      </c>
      <c r="C80" s="143">
        <v>52</v>
      </c>
      <c r="D80" s="52"/>
      <c r="E80" s="59"/>
      <c r="F80" s="59"/>
      <c r="G80" s="59"/>
      <c r="H80" s="60"/>
      <c r="I80" s="61"/>
      <c r="J80" s="62"/>
      <c r="K80" s="62"/>
      <c r="L80" s="62"/>
      <c r="M80" s="63" t="str">
        <f t="shared" si="26"/>
        <v xml:space="preserve"> </v>
      </c>
      <c r="N80" s="154">
        <f t="shared" si="19"/>
        <v>52</v>
      </c>
      <c r="O80" s="155">
        <f t="shared" si="20"/>
        <v>52</v>
      </c>
      <c r="P80" s="156">
        <f t="shared" si="21"/>
        <v>0</v>
      </c>
      <c r="Q80" s="157">
        <f t="shared" si="22"/>
        <v>0</v>
      </c>
      <c r="R80" s="158" t="str">
        <f t="shared" si="23"/>
        <v xml:space="preserve"> </v>
      </c>
      <c r="S80" s="158">
        <f t="shared" si="27"/>
        <v>52</v>
      </c>
      <c r="T80" s="159">
        <f t="shared" si="24"/>
        <v>0</v>
      </c>
      <c r="U80" s="160">
        <f t="shared" si="25"/>
        <v>0</v>
      </c>
      <c r="V80" s="168" t="str">
        <f t="shared" si="28"/>
        <v xml:space="preserve"> </v>
      </c>
      <c r="W80" s="161">
        <f t="shared" si="29"/>
        <v>52</v>
      </c>
      <c r="X80" s="162">
        <v>0</v>
      </c>
      <c r="Y80" s="131">
        <v>0.9</v>
      </c>
      <c r="Z80" s="130">
        <v>2.7</v>
      </c>
      <c r="AA80" s="130">
        <v>3.24</v>
      </c>
      <c r="AB80" s="130">
        <v>7.2</v>
      </c>
      <c r="AC80" s="130">
        <v>0</v>
      </c>
      <c r="AD80" s="131">
        <v>0.9</v>
      </c>
      <c r="AE80" s="130">
        <v>2.91</v>
      </c>
      <c r="AF80" s="130">
        <v>3.63</v>
      </c>
      <c r="AG80" s="132">
        <v>8.4499999999999993</v>
      </c>
      <c r="AH80" s="65">
        <v>45.222453999999999</v>
      </c>
      <c r="AI80" s="58">
        <v>37.175753999999998</v>
      </c>
      <c r="AJ80" s="67">
        <v>20.760486</v>
      </c>
      <c r="AK80" s="58">
        <v>45</v>
      </c>
      <c r="AL80" s="58">
        <v>37</v>
      </c>
      <c r="AM80" s="67">
        <v>21</v>
      </c>
    </row>
    <row r="81" spans="1:39" ht="15" x14ac:dyDescent="0.25">
      <c r="A81" s="201" t="s">
        <v>97</v>
      </c>
      <c r="B81" s="201" t="s">
        <v>98</v>
      </c>
      <c r="C81" s="143">
        <v>81</v>
      </c>
      <c r="D81" s="52"/>
      <c r="E81" s="59"/>
      <c r="F81" s="59"/>
      <c r="G81" s="59"/>
      <c r="H81" s="60"/>
      <c r="I81" s="61"/>
      <c r="J81" s="62"/>
      <c r="K81" s="62"/>
      <c r="L81" s="62"/>
      <c r="M81" s="63" t="str">
        <f t="shared" si="26"/>
        <v xml:space="preserve"> </v>
      </c>
      <c r="N81" s="154">
        <f t="shared" si="19"/>
        <v>81</v>
      </c>
      <c r="O81" s="155">
        <f t="shared" si="20"/>
        <v>81</v>
      </c>
      <c r="P81" s="156">
        <f t="shared" si="21"/>
        <v>0</v>
      </c>
      <c r="Q81" s="157">
        <f t="shared" si="22"/>
        <v>0</v>
      </c>
      <c r="R81" s="158" t="str">
        <f t="shared" si="23"/>
        <v xml:space="preserve"> </v>
      </c>
      <c r="S81" s="158">
        <f t="shared" si="27"/>
        <v>81</v>
      </c>
      <c r="T81" s="159">
        <f t="shared" si="24"/>
        <v>0</v>
      </c>
      <c r="U81" s="160">
        <f t="shared" si="25"/>
        <v>0</v>
      </c>
      <c r="V81" s="168" t="str">
        <f t="shared" si="28"/>
        <v xml:space="preserve"> </v>
      </c>
      <c r="W81" s="161">
        <f t="shared" si="29"/>
        <v>81</v>
      </c>
      <c r="X81" s="162">
        <v>0</v>
      </c>
      <c r="Y81" s="131">
        <v>1.1000000000000001</v>
      </c>
      <c r="Z81" s="130">
        <v>3.11</v>
      </c>
      <c r="AA81" s="130">
        <v>3.43</v>
      </c>
      <c r="AB81" s="130">
        <v>5.84</v>
      </c>
      <c r="AC81" s="130">
        <v>0</v>
      </c>
      <c r="AD81" s="131">
        <v>1.1000000000000001</v>
      </c>
      <c r="AE81" s="130">
        <v>3.4</v>
      </c>
      <c r="AF81" s="130">
        <v>3.91</v>
      </c>
      <c r="AG81" s="132">
        <v>7.04</v>
      </c>
      <c r="AH81" s="65">
        <v>45.222453999999999</v>
      </c>
      <c r="AI81" s="58">
        <v>37.175753999999998</v>
      </c>
      <c r="AJ81" s="67">
        <v>20.760486</v>
      </c>
      <c r="AK81" s="58">
        <v>45</v>
      </c>
      <c r="AL81" s="58">
        <v>37</v>
      </c>
      <c r="AM81" s="67">
        <v>21</v>
      </c>
    </row>
    <row r="82" spans="1:39" ht="15" x14ac:dyDescent="0.25">
      <c r="A82" s="201" t="s">
        <v>99</v>
      </c>
      <c r="B82" s="201" t="s">
        <v>584</v>
      </c>
      <c r="C82" s="143">
        <v>55</v>
      </c>
      <c r="D82" s="52"/>
      <c r="E82" s="59"/>
      <c r="F82" s="59"/>
      <c r="G82" s="59"/>
      <c r="H82" s="60"/>
      <c r="I82" s="61"/>
      <c r="J82" s="62"/>
      <c r="K82" s="62"/>
      <c r="L82" s="62"/>
      <c r="M82" s="63" t="str">
        <f t="shared" si="26"/>
        <v xml:space="preserve"> </v>
      </c>
      <c r="N82" s="154">
        <f t="shared" si="19"/>
        <v>55</v>
      </c>
      <c r="O82" s="155">
        <f t="shared" si="20"/>
        <v>55</v>
      </c>
      <c r="P82" s="156">
        <f t="shared" si="21"/>
        <v>0</v>
      </c>
      <c r="Q82" s="157">
        <f t="shared" si="22"/>
        <v>0</v>
      </c>
      <c r="R82" s="158" t="str">
        <f t="shared" si="23"/>
        <v xml:space="preserve"> </v>
      </c>
      <c r="S82" s="158">
        <f t="shared" si="27"/>
        <v>55</v>
      </c>
      <c r="T82" s="159">
        <f t="shared" si="24"/>
        <v>0</v>
      </c>
      <c r="U82" s="160">
        <f t="shared" si="25"/>
        <v>0</v>
      </c>
      <c r="V82" s="168" t="str">
        <f t="shared" si="28"/>
        <v xml:space="preserve"> </v>
      </c>
      <c r="W82" s="161">
        <f t="shared" si="29"/>
        <v>55</v>
      </c>
      <c r="X82" s="162">
        <v>0</v>
      </c>
      <c r="Y82" s="131">
        <v>1.29</v>
      </c>
      <c r="Z82" s="130">
        <v>3.45</v>
      </c>
      <c r="AA82" s="130">
        <v>4.05</v>
      </c>
      <c r="AB82" s="130">
        <v>7.87</v>
      </c>
      <c r="AC82" s="130">
        <v>0</v>
      </c>
      <c r="AD82" s="131">
        <v>1.29</v>
      </c>
      <c r="AE82" s="130">
        <v>3.45</v>
      </c>
      <c r="AF82" s="130">
        <v>4.05</v>
      </c>
      <c r="AG82" s="132">
        <v>7.87</v>
      </c>
      <c r="AH82" s="65">
        <v>45.222453999999999</v>
      </c>
      <c r="AI82" s="58">
        <v>37.175753999999998</v>
      </c>
      <c r="AJ82" s="67">
        <v>20.760486</v>
      </c>
      <c r="AK82" s="58">
        <v>45</v>
      </c>
      <c r="AL82" s="58">
        <v>37</v>
      </c>
      <c r="AM82" s="67">
        <v>21</v>
      </c>
    </row>
    <row r="83" spans="1:39" ht="26.25" x14ac:dyDescent="0.25">
      <c r="A83" s="201" t="s">
        <v>100</v>
      </c>
      <c r="B83" s="201" t="s">
        <v>101</v>
      </c>
      <c r="C83" s="143">
        <v>60</v>
      </c>
      <c r="D83" s="52"/>
      <c r="E83" s="59"/>
      <c r="F83" s="59"/>
      <c r="G83" s="59"/>
      <c r="H83" s="60"/>
      <c r="I83" s="61"/>
      <c r="J83" s="62"/>
      <c r="K83" s="62"/>
      <c r="L83" s="62"/>
      <c r="M83" s="63" t="str">
        <f t="shared" si="26"/>
        <v xml:space="preserve"> </v>
      </c>
      <c r="N83" s="154">
        <f t="shared" si="19"/>
        <v>60</v>
      </c>
      <c r="O83" s="155">
        <f t="shared" si="20"/>
        <v>60</v>
      </c>
      <c r="P83" s="156">
        <f t="shared" si="21"/>
        <v>0</v>
      </c>
      <c r="Q83" s="157">
        <f t="shared" si="22"/>
        <v>0</v>
      </c>
      <c r="R83" s="158" t="str">
        <f t="shared" si="23"/>
        <v xml:space="preserve"> </v>
      </c>
      <c r="S83" s="158">
        <f t="shared" si="27"/>
        <v>60</v>
      </c>
      <c r="T83" s="159">
        <f t="shared" si="24"/>
        <v>0</v>
      </c>
      <c r="U83" s="160">
        <f t="shared" si="25"/>
        <v>0</v>
      </c>
      <c r="V83" s="168" t="str">
        <f t="shared" si="28"/>
        <v xml:space="preserve"> </v>
      </c>
      <c r="W83" s="161">
        <f t="shared" si="29"/>
        <v>60</v>
      </c>
      <c r="X83" s="162">
        <v>0</v>
      </c>
      <c r="Y83" s="131">
        <v>1.29</v>
      </c>
      <c r="Z83" s="130">
        <v>4.1500000000000004</v>
      </c>
      <c r="AA83" s="130">
        <v>5.26</v>
      </c>
      <c r="AB83" s="130">
        <v>11.42</v>
      </c>
      <c r="AC83" s="130">
        <v>0</v>
      </c>
      <c r="AD83" s="131">
        <v>1.29</v>
      </c>
      <c r="AE83" s="130">
        <v>4.1500000000000004</v>
      </c>
      <c r="AF83" s="130">
        <v>5.26</v>
      </c>
      <c r="AG83" s="132">
        <v>11.42</v>
      </c>
      <c r="AH83" s="65">
        <v>45.222453999999999</v>
      </c>
      <c r="AI83" s="58">
        <v>37.175753999999998</v>
      </c>
      <c r="AJ83" s="67">
        <v>20.760486</v>
      </c>
      <c r="AK83" s="58">
        <v>45</v>
      </c>
      <c r="AL83" s="58">
        <v>37</v>
      </c>
      <c r="AM83" s="67">
        <v>21</v>
      </c>
    </row>
    <row r="84" spans="1:39" ht="15" x14ac:dyDescent="0.25">
      <c r="A84" s="201" t="s">
        <v>564</v>
      </c>
      <c r="B84" s="201" t="s">
        <v>585</v>
      </c>
      <c r="C84" s="143"/>
      <c r="D84" s="52"/>
      <c r="E84" s="59"/>
      <c r="F84" s="59"/>
      <c r="G84" s="59"/>
      <c r="H84" s="60"/>
      <c r="I84" s="61"/>
      <c r="J84" s="62"/>
      <c r="K84" s="62"/>
      <c r="L84" s="62"/>
      <c r="M84" s="63" t="str">
        <f t="shared" si="26"/>
        <v xml:space="preserve"> </v>
      </c>
      <c r="N84" s="154">
        <f t="shared" si="19"/>
        <v>0</v>
      </c>
      <c r="O84" s="155">
        <f t="shared" si="20"/>
        <v>0</v>
      </c>
      <c r="P84" s="156">
        <f t="shared" si="21"/>
        <v>0</v>
      </c>
      <c r="Q84" s="157">
        <f t="shared" si="22"/>
        <v>0</v>
      </c>
      <c r="R84" s="158" t="str">
        <f t="shared" si="23"/>
        <v xml:space="preserve"> </v>
      </c>
      <c r="S84" s="158">
        <f t="shared" si="27"/>
        <v>0</v>
      </c>
      <c r="T84" s="159">
        <f t="shared" si="24"/>
        <v>0</v>
      </c>
      <c r="U84" s="160">
        <f t="shared" si="25"/>
        <v>0</v>
      </c>
      <c r="V84" s="168" t="str">
        <f t="shared" si="28"/>
        <v xml:space="preserve"> </v>
      </c>
      <c r="W84" s="161">
        <f t="shared" si="29"/>
        <v>0</v>
      </c>
      <c r="X84" s="162">
        <v>0</v>
      </c>
      <c r="Y84" s="131">
        <v>1.4925724962546401</v>
      </c>
      <c r="Z84" s="130">
        <v>3.5050835012449499</v>
      </c>
      <c r="AA84" s="130">
        <v>3.823819044635</v>
      </c>
      <c r="AB84" s="130">
        <v>6.2378588418451599</v>
      </c>
      <c r="AC84" s="130">
        <v>0</v>
      </c>
      <c r="AD84" s="131">
        <v>1.4925724962546401</v>
      </c>
      <c r="AE84" s="130">
        <v>3.8</v>
      </c>
      <c r="AF84" s="130">
        <v>4.3</v>
      </c>
      <c r="AG84" s="132">
        <v>7.44</v>
      </c>
      <c r="AH84" s="65">
        <v>45.22</v>
      </c>
      <c r="AI84" s="58">
        <v>37.18</v>
      </c>
      <c r="AJ84" s="67">
        <v>20.76</v>
      </c>
      <c r="AK84" s="58">
        <v>45</v>
      </c>
      <c r="AL84" s="58">
        <v>37</v>
      </c>
      <c r="AM84" s="67">
        <v>21</v>
      </c>
    </row>
    <row r="85" spans="1:39" ht="15" x14ac:dyDescent="0.25">
      <c r="A85" s="201" t="s">
        <v>102</v>
      </c>
      <c r="B85" s="201" t="s">
        <v>586</v>
      </c>
      <c r="C85" s="143">
        <v>154</v>
      </c>
      <c r="D85" s="52"/>
      <c r="E85" s="59"/>
      <c r="F85" s="59"/>
      <c r="G85" s="59"/>
      <c r="H85" s="60"/>
      <c r="I85" s="61"/>
      <c r="J85" s="62"/>
      <c r="K85" s="62"/>
      <c r="L85" s="62"/>
      <c r="M85" s="63" t="str">
        <f t="shared" si="26"/>
        <v xml:space="preserve"> </v>
      </c>
      <c r="N85" s="154">
        <f t="shared" si="19"/>
        <v>154</v>
      </c>
      <c r="O85" s="155">
        <f t="shared" si="20"/>
        <v>154</v>
      </c>
      <c r="P85" s="156">
        <f t="shared" si="21"/>
        <v>0</v>
      </c>
      <c r="Q85" s="157">
        <f t="shared" si="22"/>
        <v>0</v>
      </c>
      <c r="R85" s="158" t="str">
        <f t="shared" si="23"/>
        <v xml:space="preserve"> </v>
      </c>
      <c r="S85" s="158">
        <f t="shared" si="27"/>
        <v>154</v>
      </c>
      <c r="T85" s="159">
        <f t="shared" si="24"/>
        <v>0</v>
      </c>
      <c r="U85" s="160">
        <f t="shared" si="25"/>
        <v>0</v>
      </c>
      <c r="V85" s="168" t="str">
        <f t="shared" si="28"/>
        <v xml:space="preserve"> </v>
      </c>
      <c r="W85" s="161">
        <f t="shared" si="29"/>
        <v>154</v>
      </c>
      <c r="X85" s="162">
        <v>0</v>
      </c>
      <c r="Y85" s="131">
        <v>1.65</v>
      </c>
      <c r="Z85" s="130">
        <v>6.16</v>
      </c>
      <c r="AA85" s="130">
        <v>7.85</v>
      </c>
      <c r="AB85" s="130">
        <v>15.78</v>
      </c>
      <c r="AC85" s="130">
        <v>0</v>
      </c>
      <c r="AD85" s="131">
        <v>1.65</v>
      </c>
      <c r="AE85" s="130">
        <v>6.3</v>
      </c>
      <c r="AF85" s="130">
        <v>8.06</v>
      </c>
      <c r="AG85" s="132">
        <v>16.28</v>
      </c>
      <c r="AH85" s="65">
        <v>45.222453999999999</v>
      </c>
      <c r="AI85" s="58">
        <v>37.175753999999998</v>
      </c>
      <c r="AJ85" s="67">
        <v>20.760486</v>
      </c>
      <c r="AK85" s="58">
        <v>45</v>
      </c>
      <c r="AL85" s="58">
        <v>37</v>
      </c>
      <c r="AM85" s="67">
        <v>21</v>
      </c>
    </row>
    <row r="86" spans="1:39" ht="15" x14ac:dyDescent="0.25">
      <c r="A86" s="201" t="s">
        <v>103</v>
      </c>
      <c r="B86" s="201" t="s">
        <v>104</v>
      </c>
      <c r="C86" s="143">
        <v>186</v>
      </c>
      <c r="D86" s="52"/>
      <c r="E86" s="59"/>
      <c r="F86" s="59"/>
      <c r="G86" s="59"/>
      <c r="H86" s="60"/>
      <c r="I86" s="61"/>
      <c r="J86" s="62"/>
      <c r="K86" s="62"/>
      <c r="L86" s="62"/>
      <c r="M86" s="63" t="str">
        <f t="shared" si="26"/>
        <v xml:space="preserve"> </v>
      </c>
      <c r="N86" s="154">
        <f t="shared" si="19"/>
        <v>186</v>
      </c>
      <c r="O86" s="155">
        <f t="shared" si="20"/>
        <v>186</v>
      </c>
      <c r="P86" s="156">
        <f t="shared" si="21"/>
        <v>0</v>
      </c>
      <c r="Q86" s="157">
        <f t="shared" si="22"/>
        <v>0</v>
      </c>
      <c r="R86" s="158" t="str">
        <f t="shared" si="23"/>
        <v xml:space="preserve"> </v>
      </c>
      <c r="S86" s="158">
        <f t="shared" si="27"/>
        <v>186</v>
      </c>
      <c r="T86" s="159">
        <f t="shared" si="24"/>
        <v>0</v>
      </c>
      <c r="U86" s="160">
        <f t="shared" si="25"/>
        <v>0</v>
      </c>
      <c r="V86" s="168" t="str">
        <f t="shared" si="28"/>
        <v xml:space="preserve"> </v>
      </c>
      <c r="W86" s="161">
        <f t="shared" si="29"/>
        <v>186</v>
      </c>
      <c r="X86" s="162">
        <v>0</v>
      </c>
      <c r="Y86" s="131">
        <v>1.88</v>
      </c>
      <c r="Z86" s="130">
        <v>8.73</v>
      </c>
      <c r="AA86" s="130">
        <v>10.4</v>
      </c>
      <c r="AB86" s="130">
        <v>21.51</v>
      </c>
      <c r="AC86" s="130">
        <v>0</v>
      </c>
      <c r="AD86" s="131">
        <v>1.88</v>
      </c>
      <c r="AE86" s="130">
        <v>8.93</v>
      </c>
      <c r="AF86" s="130">
        <v>10.56</v>
      </c>
      <c r="AG86" s="132">
        <v>22.52</v>
      </c>
      <c r="AH86" s="65">
        <v>45.222453999999999</v>
      </c>
      <c r="AI86" s="58">
        <v>37.175753999999998</v>
      </c>
      <c r="AJ86" s="67">
        <v>20.760486</v>
      </c>
      <c r="AK86" s="58">
        <v>45</v>
      </c>
      <c r="AL86" s="58">
        <v>37</v>
      </c>
      <c r="AM86" s="67">
        <v>21</v>
      </c>
    </row>
    <row r="87" spans="1:39" ht="15" x14ac:dyDescent="0.25">
      <c r="A87" s="201" t="s">
        <v>105</v>
      </c>
      <c r="B87" s="201" t="s">
        <v>106</v>
      </c>
      <c r="C87" s="143">
        <v>25.700000762939453</v>
      </c>
      <c r="D87" s="52"/>
      <c r="E87" s="59"/>
      <c r="F87" s="59"/>
      <c r="G87" s="59"/>
      <c r="H87" s="60"/>
      <c r="I87" s="61"/>
      <c r="J87" s="62"/>
      <c r="K87" s="62"/>
      <c r="L87" s="62"/>
      <c r="M87" s="63" t="str">
        <f t="shared" si="26"/>
        <v xml:space="preserve"> </v>
      </c>
      <c r="N87" s="154">
        <f t="shared" si="19"/>
        <v>25.700000762939453</v>
      </c>
      <c r="O87" s="155">
        <f t="shared" si="20"/>
        <v>25.700000762939453</v>
      </c>
      <c r="P87" s="156">
        <f t="shared" si="21"/>
        <v>0</v>
      </c>
      <c r="Q87" s="157">
        <f t="shared" si="22"/>
        <v>0</v>
      </c>
      <c r="R87" s="158" t="str">
        <f t="shared" si="23"/>
        <v xml:space="preserve"> </v>
      </c>
      <c r="S87" s="158">
        <f t="shared" si="27"/>
        <v>25.700000762939453</v>
      </c>
      <c r="T87" s="159">
        <f t="shared" si="24"/>
        <v>0</v>
      </c>
      <c r="U87" s="160">
        <f t="shared" si="25"/>
        <v>0</v>
      </c>
      <c r="V87" s="168" t="str">
        <f t="shared" si="28"/>
        <v xml:space="preserve"> </v>
      </c>
      <c r="W87" s="161">
        <f t="shared" si="29"/>
        <v>25.700000762939453</v>
      </c>
      <c r="X87" s="162">
        <v>0</v>
      </c>
      <c r="Y87" s="131">
        <v>1.29</v>
      </c>
      <c r="Z87" s="130">
        <v>2.64</v>
      </c>
      <c r="AA87" s="130">
        <v>2.87</v>
      </c>
      <c r="AB87" s="130">
        <v>4.53</v>
      </c>
      <c r="AC87" s="130">
        <v>0</v>
      </c>
      <c r="AD87" s="131">
        <v>1.29</v>
      </c>
      <c r="AE87" s="130">
        <v>2.84</v>
      </c>
      <c r="AF87" s="130">
        <v>3.21</v>
      </c>
      <c r="AG87" s="132">
        <v>5.42</v>
      </c>
      <c r="AH87" s="65">
        <v>45.222453999999999</v>
      </c>
      <c r="AI87" s="58">
        <v>37.175753999999998</v>
      </c>
      <c r="AJ87" s="67">
        <v>20.760486</v>
      </c>
      <c r="AK87" s="58">
        <v>45</v>
      </c>
      <c r="AL87" s="58">
        <v>37</v>
      </c>
      <c r="AM87" s="67">
        <v>21</v>
      </c>
    </row>
    <row r="88" spans="1:39" ht="26.25" x14ac:dyDescent="0.25">
      <c r="A88" s="201" t="s">
        <v>107</v>
      </c>
      <c r="B88" s="201" t="s">
        <v>108</v>
      </c>
      <c r="C88" s="143">
        <v>155</v>
      </c>
      <c r="D88" s="52"/>
      <c r="E88" s="59"/>
      <c r="F88" s="59"/>
      <c r="G88" s="59"/>
      <c r="H88" s="60"/>
      <c r="I88" s="61"/>
      <c r="J88" s="62"/>
      <c r="K88" s="62"/>
      <c r="L88" s="62"/>
      <c r="M88" s="63" t="str">
        <f t="shared" si="26"/>
        <v xml:space="preserve"> </v>
      </c>
      <c r="N88" s="154">
        <f t="shared" si="19"/>
        <v>155</v>
      </c>
      <c r="O88" s="155">
        <f t="shared" si="20"/>
        <v>155</v>
      </c>
      <c r="P88" s="156">
        <f t="shared" si="21"/>
        <v>0</v>
      </c>
      <c r="Q88" s="157">
        <f t="shared" si="22"/>
        <v>0</v>
      </c>
      <c r="R88" s="158" t="str">
        <f t="shared" si="23"/>
        <v xml:space="preserve"> </v>
      </c>
      <c r="S88" s="158">
        <f t="shared" si="27"/>
        <v>155</v>
      </c>
      <c r="T88" s="159">
        <f t="shared" si="24"/>
        <v>0</v>
      </c>
      <c r="U88" s="160">
        <f t="shared" si="25"/>
        <v>0</v>
      </c>
      <c r="V88" s="168" t="str">
        <f t="shared" si="28"/>
        <v xml:space="preserve"> </v>
      </c>
      <c r="W88" s="161">
        <f t="shared" si="29"/>
        <v>155</v>
      </c>
      <c r="X88" s="162">
        <v>0</v>
      </c>
      <c r="Y88" s="131">
        <v>1.65</v>
      </c>
      <c r="Z88" s="130">
        <v>5.57</v>
      </c>
      <c r="AA88" s="130">
        <v>6.99</v>
      </c>
      <c r="AB88" s="130">
        <v>13.58</v>
      </c>
      <c r="AC88" s="130">
        <v>0</v>
      </c>
      <c r="AD88" s="131">
        <v>1.65</v>
      </c>
      <c r="AE88" s="130">
        <v>5.99</v>
      </c>
      <c r="AF88" s="130">
        <v>7.65</v>
      </c>
      <c r="AG88" s="132">
        <v>15.3</v>
      </c>
      <c r="AH88" s="65">
        <v>45.222453999999999</v>
      </c>
      <c r="AI88" s="58">
        <v>37.175753999999998</v>
      </c>
      <c r="AJ88" s="67">
        <v>20.760486</v>
      </c>
      <c r="AK88" s="58">
        <v>45</v>
      </c>
      <c r="AL88" s="58">
        <v>37</v>
      </c>
      <c r="AM88" s="67">
        <v>21</v>
      </c>
    </row>
    <row r="89" spans="1:39" ht="15" x14ac:dyDescent="0.25">
      <c r="A89" s="201" t="s">
        <v>109</v>
      </c>
      <c r="B89" s="201" t="s">
        <v>587</v>
      </c>
      <c r="C89" s="143">
        <v>154</v>
      </c>
      <c r="D89" s="52"/>
      <c r="E89" s="59"/>
      <c r="F89" s="59"/>
      <c r="G89" s="59"/>
      <c r="H89" s="60"/>
      <c r="I89" s="61"/>
      <c r="J89" s="62"/>
      <c r="K89" s="62"/>
      <c r="L89" s="62"/>
      <c r="M89" s="63" t="str">
        <f t="shared" si="26"/>
        <v xml:space="preserve"> </v>
      </c>
      <c r="N89" s="154">
        <f t="shared" si="19"/>
        <v>154</v>
      </c>
      <c r="O89" s="155">
        <f t="shared" si="20"/>
        <v>154</v>
      </c>
      <c r="P89" s="156">
        <f t="shared" si="21"/>
        <v>0</v>
      </c>
      <c r="Q89" s="157">
        <f t="shared" si="22"/>
        <v>0</v>
      </c>
      <c r="R89" s="158" t="str">
        <f t="shared" si="23"/>
        <v xml:space="preserve"> </v>
      </c>
      <c r="S89" s="158">
        <f t="shared" si="27"/>
        <v>154</v>
      </c>
      <c r="T89" s="159">
        <f t="shared" si="24"/>
        <v>0</v>
      </c>
      <c r="U89" s="160">
        <f t="shared" si="25"/>
        <v>0</v>
      </c>
      <c r="V89" s="168" t="str">
        <f t="shared" si="28"/>
        <v xml:space="preserve"> </v>
      </c>
      <c r="W89" s="161">
        <f t="shared" si="29"/>
        <v>154</v>
      </c>
      <c r="X89" s="162">
        <v>0</v>
      </c>
      <c r="Y89" s="131">
        <v>1.65</v>
      </c>
      <c r="Z89" s="130">
        <v>5.57</v>
      </c>
      <c r="AA89" s="130">
        <v>6.99</v>
      </c>
      <c r="AB89" s="130">
        <v>13.58</v>
      </c>
      <c r="AC89" s="130">
        <v>0</v>
      </c>
      <c r="AD89" s="131">
        <v>1.65</v>
      </c>
      <c r="AE89" s="130">
        <v>5.99</v>
      </c>
      <c r="AF89" s="130">
        <v>7.65</v>
      </c>
      <c r="AG89" s="132">
        <v>15.3</v>
      </c>
      <c r="AH89" s="65">
        <v>45.222453999999999</v>
      </c>
      <c r="AI89" s="58">
        <v>37.175753999999998</v>
      </c>
      <c r="AJ89" s="67">
        <v>20.760486</v>
      </c>
      <c r="AK89" s="58">
        <v>45</v>
      </c>
      <c r="AL89" s="58">
        <v>37</v>
      </c>
      <c r="AM89" s="67">
        <v>21</v>
      </c>
    </row>
    <row r="90" spans="1:39" ht="15" x14ac:dyDescent="0.25">
      <c r="A90" s="201" t="s">
        <v>110</v>
      </c>
      <c r="B90" s="201" t="s">
        <v>111</v>
      </c>
      <c r="C90" s="143">
        <v>250</v>
      </c>
      <c r="D90" s="52"/>
      <c r="E90" s="59"/>
      <c r="F90" s="59"/>
      <c r="G90" s="59"/>
      <c r="H90" s="60"/>
      <c r="I90" s="61"/>
      <c r="J90" s="62"/>
      <c r="K90" s="62"/>
      <c r="L90" s="62"/>
      <c r="M90" s="63" t="str">
        <f t="shared" si="26"/>
        <v xml:space="preserve"> </v>
      </c>
      <c r="N90" s="154">
        <f t="shared" si="19"/>
        <v>250</v>
      </c>
      <c r="O90" s="155">
        <f t="shared" si="20"/>
        <v>250</v>
      </c>
      <c r="P90" s="156">
        <f t="shared" si="21"/>
        <v>0</v>
      </c>
      <c r="Q90" s="157">
        <f t="shared" si="22"/>
        <v>0</v>
      </c>
      <c r="R90" s="158" t="str">
        <f t="shared" si="23"/>
        <v xml:space="preserve"> </v>
      </c>
      <c r="S90" s="158">
        <f t="shared" si="27"/>
        <v>250</v>
      </c>
      <c r="T90" s="159">
        <f t="shared" si="24"/>
        <v>0</v>
      </c>
      <c r="U90" s="160">
        <f t="shared" si="25"/>
        <v>0</v>
      </c>
      <c r="V90" s="168" t="str">
        <f t="shared" si="28"/>
        <v xml:space="preserve"> </v>
      </c>
      <c r="W90" s="161">
        <f t="shared" si="29"/>
        <v>250</v>
      </c>
      <c r="X90" s="162">
        <v>0</v>
      </c>
      <c r="Y90" s="131">
        <v>1.88</v>
      </c>
      <c r="Z90" s="130">
        <v>8.93</v>
      </c>
      <c r="AA90" s="130">
        <v>10.62</v>
      </c>
      <c r="AB90" s="130">
        <v>22.5</v>
      </c>
      <c r="AC90" s="130">
        <v>0</v>
      </c>
      <c r="AD90" s="131">
        <v>1.88</v>
      </c>
      <c r="AE90" s="130">
        <v>12.97</v>
      </c>
      <c r="AF90" s="130">
        <v>18.489999999999998</v>
      </c>
      <c r="AG90" s="132">
        <v>19.52</v>
      </c>
      <c r="AH90" s="65">
        <v>45.222453999999999</v>
      </c>
      <c r="AI90" s="58">
        <v>37.175753999999998</v>
      </c>
      <c r="AJ90" s="67">
        <v>20.760486</v>
      </c>
      <c r="AK90" s="58">
        <v>45</v>
      </c>
      <c r="AL90" s="58">
        <v>37</v>
      </c>
      <c r="AM90" s="67">
        <v>21</v>
      </c>
    </row>
    <row r="91" spans="1:39" ht="26.25" x14ac:dyDescent="0.25">
      <c r="A91" s="201" t="s">
        <v>112</v>
      </c>
      <c r="B91" s="201" t="s">
        <v>113</v>
      </c>
      <c r="C91" s="143">
        <v>155</v>
      </c>
      <c r="D91" s="52"/>
      <c r="E91" s="59"/>
      <c r="F91" s="59"/>
      <c r="G91" s="59"/>
      <c r="H91" s="60"/>
      <c r="I91" s="61"/>
      <c r="J91" s="62"/>
      <c r="K91" s="62"/>
      <c r="L91" s="62"/>
      <c r="M91" s="63" t="str">
        <f t="shared" si="26"/>
        <v xml:space="preserve"> </v>
      </c>
      <c r="N91" s="154">
        <f t="shared" si="19"/>
        <v>155</v>
      </c>
      <c r="O91" s="155">
        <f t="shared" si="20"/>
        <v>155</v>
      </c>
      <c r="P91" s="156">
        <f t="shared" si="21"/>
        <v>0</v>
      </c>
      <c r="Q91" s="157">
        <f t="shared" si="22"/>
        <v>0</v>
      </c>
      <c r="R91" s="158" t="str">
        <f t="shared" si="23"/>
        <v xml:space="preserve"> </v>
      </c>
      <c r="S91" s="158">
        <f t="shared" si="27"/>
        <v>155</v>
      </c>
      <c r="T91" s="159">
        <f t="shared" si="24"/>
        <v>0</v>
      </c>
      <c r="U91" s="160">
        <f t="shared" si="25"/>
        <v>0</v>
      </c>
      <c r="V91" s="168" t="str">
        <f t="shared" si="28"/>
        <v xml:space="preserve"> </v>
      </c>
      <c r="W91" s="161">
        <f t="shared" si="29"/>
        <v>155</v>
      </c>
      <c r="X91" s="162">
        <v>0</v>
      </c>
      <c r="Y91" s="131">
        <v>1.65</v>
      </c>
      <c r="Z91" s="130">
        <v>5.95</v>
      </c>
      <c r="AA91" s="130">
        <v>7.53</v>
      </c>
      <c r="AB91" s="130">
        <v>14.9</v>
      </c>
      <c r="AC91" s="130">
        <v>0</v>
      </c>
      <c r="AD91" s="131">
        <v>1.65</v>
      </c>
      <c r="AE91" s="130">
        <v>6.07</v>
      </c>
      <c r="AF91" s="130">
        <v>7.72</v>
      </c>
      <c r="AG91" s="132">
        <v>15.38</v>
      </c>
      <c r="AH91" s="65">
        <v>45.222453999999999</v>
      </c>
      <c r="AI91" s="58">
        <v>37.175753999999998</v>
      </c>
      <c r="AJ91" s="67">
        <v>20.760486</v>
      </c>
      <c r="AK91" s="58">
        <v>45</v>
      </c>
      <c r="AL91" s="58">
        <v>37</v>
      </c>
      <c r="AM91" s="67">
        <v>21</v>
      </c>
    </row>
    <row r="92" spans="1:39" ht="15" x14ac:dyDescent="0.25">
      <c r="A92" s="201" t="s">
        <v>114</v>
      </c>
      <c r="B92" s="201" t="s">
        <v>588</v>
      </c>
      <c r="C92" s="143">
        <v>154</v>
      </c>
      <c r="D92" s="52"/>
      <c r="E92" s="59"/>
      <c r="F92" s="59"/>
      <c r="G92" s="59"/>
      <c r="H92" s="60"/>
      <c r="I92" s="61"/>
      <c r="J92" s="62"/>
      <c r="K92" s="62"/>
      <c r="L92" s="62"/>
      <c r="M92" s="63" t="str">
        <f t="shared" si="26"/>
        <v xml:space="preserve"> </v>
      </c>
      <c r="N92" s="154">
        <f t="shared" si="19"/>
        <v>154</v>
      </c>
      <c r="O92" s="155">
        <f t="shared" si="20"/>
        <v>154</v>
      </c>
      <c r="P92" s="156">
        <f t="shared" si="21"/>
        <v>0</v>
      </c>
      <c r="Q92" s="157">
        <f t="shared" si="22"/>
        <v>0</v>
      </c>
      <c r="R92" s="158" t="str">
        <f t="shared" si="23"/>
        <v xml:space="preserve"> </v>
      </c>
      <c r="S92" s="158">
        <f t="shared" si="27"/>
        <v>154</v>
      </c>
      <c r="T92" s="159">
        <f t="shared" si="24"/>
        <v>0</v>
      </c>
      <c r="U92" s="160">
        <f t="shared" si="25"/>
        <v>0</v>
      </c>
      <c r="V92" s="168" t="str">
        <f t="shared" si="28"/>
        <v xml:space="preserve"> </v>
      </c>
      <c r="W92" s="161">
        <f t="shared" si="29"/>
        <v>154</v>
      </c>
      <c r="X92" s="162">
        <v>0</v>
      </c>
      <c r="Y92" s="131">
        <v>1.65</v>
      </c>
      <c r="Z92" s="130">
        <v>5.87</v>
      </c>
      <c r="AA92" s="130">
        <v>7.49</v>
      </c>
      <c r="AB92" s="130">
        <v>14.89</v>
      </c>
      <c r="AC92" s="130">
        <v>0</v>
      </c>
      <c r="AD92" s="131">
        <v>1.65</v>
      </c>
      <c r="AE92" s="130">
        <v>5.99</v>
      </c>
      <c r="AF92" s="130">
        <v>7.67</v>
      </c>
      <c r="AG92" s="132">
        <v>15.38</v>
      </c>
      <c r="AH92" s="65">
        <v>45.222453999999999</v>
      </c>
      <c r="AI92" s="58">
        <v>37.175753999999998</v>
      </c>
      <c r="AJ92" s="67">
        <v>20.760486</v>
      </c>
      <c r="AK92" s="58">
        <v>45</v>
      </c>
      <c r="AL92" s="58">
        <v>37</v>
      </c>
      <c r="AM92" s="67">
        <v>21</v>
      </c>
    </row>
    <row r="93" spans="1:39" ht="15" x14ac:dyDescent="0.25">
      <c r="A93" s="201" t="s">
        <v>115</v>
      </c>
      <c r="B93" s="201" t="s">
        <v>116</v>
      </c>
      <c r="C93" s="143">
        <v>155</v>
      </c>
      <c r="D93" s="52"/>
      <c r="E93" s="59"/>
      <c r="F93" s="59"/>
      <c r="G93" s="59"/>
      <c r="H93" s="60"/>
      <c r="I93" s="61"/>
      <c r="J93" s="62"/>
      <c r="K93" s="62"/>
      <c r="L93" s="62"/>
      <c r="M93" s="63" t="str">
        <f t="shared" si="26"/>
        <v xml:space="preserve"> </v>
      </c>
      <c r="N93" s="154">
        <f t="shared" si="19"/>
        <v>155</v>
      </c>
      <c r="O93" s="155">
        <f t="shared" si="20"/>
        <v>155</v>
      </c>
      <c r="P93" s="156">
        <f t="shared" si="21"/>
        <v>0</v>
      </c>
      <c r="Q93" s="157">
        <f t="shared" si="22"/>
        <v>0</v>
      </c>
      <c r="R93" s="158" t="str">
        <f t="shared" si="23"/>
        <v xml:space="preserve"> </v>
      </c>
      <c r="S93" s="158">
        <f t="shared" si="27"/>
        <v>155</v>
      </c>
      <c r="T93" s="159">
        <f t="shared" si="24"/>
        <v>0</v>
      </c>
      <c r="U93" s="160">
        <f t="shared" si="25"/>
        <v>0</v>
      </c>
      <c r="V93" s="168" t="str">
        <f t="shared" si="28"/>
        <v xml:space="preserve"> </v>
      </c>
      <c r="W93" s="161">
        <f t="shared" si="29"/>
        <v>155</v>
      </c>
      <c r="X93" s="162">
        <v>0</v>
      </c>
      <c r="Y93" s="131">
        <v>1.65</v>
      </c>
      <c r="Z93" s="130">
        <v>5.5</v>
      </c>
      <c r="AA93" s="130">
        <v>6.88</v>
      </c>
      <c r="AB93" s="130">
        <v>13.03</v>
      </c>
      <c r="AC93" s="130">
        <v>0</v>
      </c>
      <c r="AD93" s="131">
        <v>1.65</v>
      </c>
      <c r="AE93" s="130">
        <v>6.73</v>
      </c>
      <c r="AF93" s="130">
        <v>8.75</v>
      </c>
      <c r="AG93" s="132">
        <v>21.05</v>
      </c>
      <c r="AH93" s="65">
        <v>45.222453999999999</v>
      </c>
      <c r="AI93" s="58">
        <v>37.175753999999998</v>
      </c>
      <c r="AJ93" s="67">
        <v>20.760486</v>
      </c>
      <c r="AK93" s="58">
        <v>45</v>
      </c>
      <c r="AL93" s="58">
        <v>37</v>
      </c>
      <c r="AM93" s="67">
        <v>21</v>
      </c>
    </row>
    <row r="94" spans="1:39" ht="15" x14ac:dyDescent="0.25">
      <c r="A94" s="201" t="s">
        <v>117</v>
      </c>
      <c r="B94" s="201" t="s">
        <v>589</v>
      </c>
      <c r="C94" s="143">
        <v>54</v>
      </c>
      <c r="D94" s="52"/>
      <c r="E94" s="59"/>
      <c r="F94" s="59"/>
      <c r="G94" s="59"/>
      <c r="H94" s="60"/>
      <c r="I94" s="61"/>
      <c r="J94" s="62"/>
      <c r="K94" s="62"/>
      <c r="L94" s="62"/>
      <c r="M94" s="63" t="str">
        <f t="shared" si="26"/>
        <v xml:space="preserve"> </v>
      </c>
      <c r="N94" s="154">
        <f t="shared" si="19"/>
        <v>54</v>
      </c>
      <c r="O94" s="155">
        <f t="shared" si="20"/>
        <v>54</v>
      </c>
      <c r="P94" s="156">
        <f t="shared" si="21"/>
        <v>0</v>
      </c>
      <c r="Q94" s="157">
        <f t="shared" si="22"/>
        <v>0</v>
      </c>
      <c r="R94" s="158" t="str">
        <f t="shared" si="23"/>
        <v xml:space="preserve"> </v>
      </c>
      <c r="S94" s="158">
        <f t="shared" si="27"/>
        <v>54</v>
      </c>
      <c r="T94" s="159">
        <f t="shared" si="24"/>
        <v>0</v>
      </c>
      <c r="U94" s="160">
        <f t="shared" si="25"/>
        <v>0</v>
      </c>
      <c r="V94" s="168" t="str">
        <f t="shared" si="28"/>
        <v xml:space="preserve"> </v>
      </c>
      <c r="W94" s="161">
        <f t="shared" si="29"/>
        <v>54</v>
      </c>
      <c r="X94" s="162">
        <v>0</v>
      </c>
      <c r="Y94" s="131">
        <v>0.9</v>
      </c>
      <c r="Z94" s="130">
        <v>2.7</v>
      </c>
      <c r="AA94" s="130">
        <v>3.24</v>
      </c>
      <c r="AB94" s="130">
        <v>7.2</v>
      </c>
      <c r="AC94" s="130">
        <v>0</v>
      </c>
      <c r="AD94" s="131">
        <v>0.9</v>
      </c>
      <c r="AE94" s="130">
        <v>2.91</v>
      </c>
      <c r="AF94" s="130">
        <v>3.63</v>
      </c>
      <c r="AG94" s="132">
        <v>8.4499999999999993</v>
      </c>
      <c r="AH94" s="65">
        <v>45.222453999999999</v>
      </c>
      <c r="AI94" s="58">
        <v>37.175753999999998</v>
      </c>
      <c r="AJ94" s="67">
        <v>20.760486</v>
      </c>
      <c r="AK94" s="58">
        <v>45</v>
      </c>
      <c r="AL94" s="58">
        <v>37</v>
      </c>
      <c r="AM94" s="67">
        <v>21</v>
      </c>
    </row>
    <row r="95" spans="1:39" ht="15" x14ac:dyDescent="0.25">
      <c r="A95" s="201" t="s">
        <v>118</v>
      </c>
      <c r="B95" s="201" t="s">
        <v>590</v>
      </c>
      <c r="C95" s="143">
        <v>154</v>
      </c>
      <c r="D95" s="52"/>
      <c r="E95" s="59"/>
      <c r="F95" s="59"/>
      <c r="G95" s="59"/>
      <c r="H95" s="60"/>
      <c r="I95" s="61"/>
      <c r="J95" s="62"/>
      <c r="K95" s="62"/>
      <c r="L95" s="62"/>
      <c r="M95" s="63" t="str">
        <f t="shared" si="26"/>
        <v xml:space="preserve"> </v>
      </c>
      <c r="N95" s="154">
        <f t="shared" si="19"/>
        <v>154</v>
      </c>
      <c r="O95" s="155">
        <f t="shared" si="20"/>
        <v>154</v>
      </c>
      <c r="P95" s="156">
        <f t="shared" si="21"/>
        <v>0</v>
      </c>
      <c r="Q95" s="157">
        <f t="shared" si="22"/>
        <v>0</v>
      </c>
      <c r="R95" s="158" t="str">
        <f t="shared" si="23"/>
        <v xml:space="preserve"> </v>
      </c>
      <c r="S95" s="158">
        <f t="shared" si="27"/>
        <v>154</v>
      </c>
      <c r="T95" s="159">
        <f t="shared" si="24"/>
        <v>0</v>
      </c>
      <c r="U95" s="160">
        <f t="shared" si="25"/>
        <v>0</v>
      </c>
      <c r="V95" s="168" t="str">
        <f t="shared" si="28"/>
        <v xml:space="preserve"> </v>
      </c>
      <c r="W95" s="161">
        <f t="shared" si="29"/>
        <v>154</v>
      </c>
      <c r="X95" s="162">
        <v>0</v>
      </c>
      <c r="Y95" s="131">
        <v>1.65</v>
      </c>
      <c r="Z95" s="130">
        <v>5.87</v>
      </c>
      <c r="AA95" s="130">
        <v>7.49</v>
      </c>
      <c r="AB95" s="130">
        <v>14.89</v>
      </c>
      <c r="AC95" s="130">
        <v>0</v>
      </c>
      <c r="AD95" s="131">
        <v>1.65</v>
      </c>
      <c r="AE95" s="130">
        <v>5.99</v>
      </c>
      <c r="AF95" s="130">
        <v>7.67</v>
      </c>
      <c r="AG95" s="132">
        <v>15.38</v>
      </c>
      <c r="AH95" s="65">
        <v>45.222453999999999</v>
      </c>
      <c r="AI95" s="58">
        <v>37.175753999999998</v>
      </c>
      <c r="AJ95" s="67">
        <v>20.760486</v>
      </c>
      <c r="AK95" s="58">
        <v>45</v>
      </c>
      <c r="AL95" s="58">
        <v>37</v>
      </c>
      <c r="AM95" s="67">
        <v>21</v>
      </c>
    </row>
    <row r="96" spans="1:39" ht="15" x14ac:dyDescent="0.25">
      <c r="A96" s="201" t="s">
        <v>119</v>
      </c>
      <c r="B96" s="201" t="s">
        <v>591</v>
      </c>
      <c r="C96" s="143">
        <v>154</v>
      </c>
      <c r="D96" s="52"/>
      <c r="E96" s="59"/>
      <c r="F96" s="59"/>
      <c r="G96" s="59"/>
      <c r="H96" s="60"/>
      <c r="I96" s="61"/>
      <c r="J96" s="62"/>
      <c r="K96" s="62"/>
      <c r="L96" s="62"/>
      <c r="M96" s="63" t="str">
        <f t="shared" si="26"/>
        <v xml:space="preserve"> </v>
      </c>
      <c r="N96" s="154">
        <f t="shared" si="19"/>
        <v>154</v>
      </c>
      <c r="O96" s="155">
        <f t="shared" si="20"/>
        <v>154</v>
      </c>
      <c r="P96" s="156">
        <f t="shared" si="21"/>
        <v>0</v>
      </c>
      <c r="Q96" s="157">
        <f t="shared" si="22"/>
        <v>0</v>
      </c>
      <c r="R96" s="158" t="str">
        <f t="shared" si="23"/>
        <v xml:space="preserve"> </v>
      </c>
      <c r="S96" s="158">
        <f t="shared" si="27"/>
        <v>154</v>
      </c>
      <c r="T96" s="159">
        <f t="shared" si="24"/>
        <v>0</v>
      </c>
      <c r="U96" s="160">
        <f t="shared" si="25"/>
        <v>0</v>
      </c>
      <c r="V96" s="168" t="str">
        <f t="shared" si="28"/>
        <v xml:space="preserve"> </v>
      </c>
      <c r="W96" s="161">
        <f t="shared" si="29"/>
        <v>154</v>
      </c>
      <c r="X96" s="162">
        <v>0</v>
      </c>
      <c r="Y96" s="131">
        <v>1.1000000000000001</v>
      </c>
      <c r="Z96" s="130">
        <v>3.73</v>
      </c>
      <c r="AA96" s="130">
        <v>4.6100000000000003</v>
      </c>
      <c r="AB96" s="130">
        <v>8.91</v>
      </c>
      <c r="AC96" s="130">
        <v>0</v>
      </c>
      <c r="AD96" s="131">
        <v>1.1000000000000001</v>
      </c>
      <c r="AE96" s="130">
        <v>3.96</v>
      </c>
      <c r="AF96" s="130">
        <v>4.97</v>
      </c>
      <c r="AG96" s="132">
        <v>9.7200000000000006</v>
      </c>
      <c r="AH96" s="65">
        <v>45.222453999999999</v>
      </c>
      <c r="AI96" s="58">
        <v>37.175753999999998</v>
      </c>
      <c r="AJ96" s="67">
        <v>20.760486</v>
      </c>
      <c r="AK96" s="58">
        <v>45</v>
      </c>
      <c r="AL96" s="58">
        <v>37</v>
      </c>
      <c r="AM96" s="67">
        <v>21</v>
      </c>
    </row>
    <row r="97" spans="1:39" ht="15" x14ac:dyDescent="0.25">
      <c r="A97" s="201" t="s">
        <v>120</v>
      </c>
      <c r="B97" s="201" t="s">
        <v>592</v>
      </c>
      <c r="C97" s="143">
        <v>154</v>
      </c>
      <c r="D97" s="52"/>
      <c r="E97" s="59"/>
      <c r="F97" s="59"/>
      <c r="G97" s="59"/>
      <c r="H97" s="60"/>
      <c r="I97" s="61"/>
      <c r="J97" s="62"/>
      <c r="K97" s="62"/>
      <c r="L97" s="62"/>
      <c r="M97" s="63" t="str">
        <f t="shared" si="26"/>
        <v xml:space="preserve"> </v>
      </c>
      <c r="N97" s="154">
        <f t="shared" si="19"/>
        <v>154</v>
      </c>
      <c r="O97" s="155">
        <f t="shared" si="20"/>
        <v>154</v>
      </c>
      <c r="P97" s="156">
        <f t="shared" si="21"/>
        <v>0</v>
      </c>
      <c r="Q97" s="157">
        <f t="shared" si="22"/>
        <v>0</v>
      </c>
      <c r="R97" s="158" t="str">
        <f t="shared" si="23"/>
        <v xml:space="preserve"> </v>
      </c>
      <c r="S97" s="158">
        <f t="shared" si="27"/>
        <v>154</v>
      </c>
      <c r="T97" s="159">
        <f t="shared" si="24"/>
        <v>0</v>
      </c>
      <c r="U97" s="160">
        <f t="shared" si="25"/>
        <v>0</v>
      </c>
      <c r="V97" s="168" t="str">
        <f t="shared" si="28"/>
        <v xml:space="preserve"> </v>
      </c>
      <c r="W97" s="161">
        <f t="shared" si="29"/>
        <v>154</v>
      </c>
      <c r="X97" s="162">
        <v>0</v>
      </c>
      <c r="Y97" s="131">
        <v>1.65</v>
      </c>
      <c r="Z97" s="130">
        <v>5.87</v>
      </c>
      <c r="AA97" s="130">
        <v>7.49</v>
      </c>
      <c r="AB97" s="130">
        <v>14.89</v>
      </c>
      <c r="AC97" s="130">
        <v>0</v>
      </c>
      <c r="AD97" s="131">
        <v>1.65</v>
      </c>
      <c r="AE97" s="130">
        <v>5.99</v>
      </c>
      <c r="AF97" s="130">
        <v>7.67</v>
      </c>
      <c r="AG97" s="132">
        <v>15.38</v>
      </c>
      <c r="AH97" s="65">
        <v>45.222453999999999</v>
      </c>
      <c r="AI97" s="58">
        <v>37.175753999999998</v>
      </c>
      <c r="AJ97" s="67">
        <v>20.760486</v>
      </c>
      <c r="AK97" s="58">
        <v>45</v>
      </c>
      <c r="AL97" s="58">
        <v>37</v>
      </c>
      <c r="AM97" s="67">
        <v>21</v>
      </c>
    </row>
    <row r="98" spans="1:39" ht="15" x14ac:dyDescent="0.25">
      <c r="A98" s="201" t="s">
        <v>121</v>
      </c>
      <c r="B98" s="201" t="s">
        <v>122</v>
      </c>
      <c r="C98" s="143">
        <v>52</v>
      </c>
      <c r="D98" s="52"/>
      <c r="E98" s="59"/>
      <c r="F98" s="59"/>
      <c r="G98" s="59"/>
      <c r="H98" s="60"/>
      <c r="I98" s="61"/>
      <c r="J98" s="62"/>
      <c r="K98" s="62"/>
      <c r="L98" s="62"/>
      <c r="M98" s="63" t="str">
        <f t="shared" si="26"/>
        <v xml:space="preserve"> </v>
      </c>
      <c r="N98" s="154">
        <f t="shared" si="19"/>
        <v>52</v>
      </c>
      <c r="O98" s="155">
        <f t="shared" si="20"/>
        <v>52</v>
      </c>
      <c r="P98" s="156">
        <f t="shared" si="21"/>
        <v>0</v>
      </c>
      <c r="Q98" s="157">
        <f t="shared" si="22"/>
        <v>0</v>
      </c>
      <c r="R98" s="158" t="str">
        <f t="shared" si="23"/>
        <v xml:space="preserve"> </v>
      </c>
      <c r="S98" s="158">
        <f t="shared" si="27"/>
        <v>52</v>
      </c>
      <c r="T98" s="159">
        <f t="shared" si="24"/>
        <v>0</v>
      </c>
      <c r="U98" s="160">
        <f t="shared" si="25"/>
        <v>0</v>
      </c>
      <c r="V98" s="168" t="str">
        <f t="shared" si="28"/>
        <v xml:space="preserve"> </v>
      </c>
      <c r="W98" s="161">
        <f t="shared" si="29"/>
        <v>52</v>
      </c>
      <c r="X98" s="162">
        <v>0</v>
      </c>
      <c r="Y98" s="131">
        <v>0.9</v>
      </c>
      <c r="Z98" s="130">
        <v>2.7</v>
      </c>
      <c r="AA98" s="130">
        <v>3.24</v>
      </c>
      <c r="AB98" s="130">
        <v>7.2</v>
      </c>
      <c r="AC98" s="130">
        <v>0</v>
      </c>
      <c r="AD98" s="131">
        <v>0.9</v>
      </c>
      <c r="AE98" s="130">
        <v>2.91</v>
      </c>
      <c r="AF98" s="130">
        <v>3.63</v>
      </c>
      <c r="AG98" s="132">
        <v>8.4499999999999993</v>
      </c>
      <c r="AH98" s="65">
        <v>45.222453999999999</v>
      </c>
      <c r="AI98" s="58">
        <v>37.175753999999998</v>
      </c>
      <c r="AJ98" s="67">
        <v>20.760486</v>
      </c>
      <c r="AK98" s="58">
        <v>45</v>
      </c>
      <c r="AL98" s="58">
        <v>37</v>
      </c>
      <c r="AM98" s="67">
        <v>21</v>
      </c>
    </row>
    <row r="99" spans="1:39" ht="15" x14ac:dyDescent="0.25">
      <c r="A99" s="201" t="s">
        <v>123</v>
      </c>
      <c r="B99" s="201" t="s">
        <v>124</v>
      </c>
      <c r="C99" s="143">
        <v>52</v>
      </c>
      <c r="D99" s="52"/>
      <c r="E99" s="59"/>
      <c r="F99" s="59"/>
      <c r="G99" s="59"/>
      <c r="H99" s="60"/>
      <c r="I99" s="61"/>
      <c r="J99" s="62"/>
      <c r="K99" s="62"/>
      <c r="L99" s="62"/>
      <c r="M99" s="63" t="str">
        <f t="shared" si="26"/>
        <v xml:space="preserve"> </v>
      </c>
      <c r="N99" s="154">
        <f t="shared" si="19"/>
        <v>52</v>
      </c>
      <c r="O99" s="155">
        <f t="shared" si="20"/>
        <v>52</v>
      </c>
      <c r="P99" s="156">
        <f t="shared" si="21"/>
        <v>0</v>
      </c>
      <c r="Q99" s="157">
        <f t="shared" si="22"/>
        <v>0</v>
      </c>
      <c r="R99" s="158" t="str">
        <f t="shared" si="23"/>
        <v xml:space="preserve"> </v>
      </c>
      <c r="S99" s="158">
        <f t="shared" si="27"/>
        <v>52</v>
      </c>
      <c r="T99" s="159">
        <f t="shared" si="24"/>
        <v>0</v>
      </c>
      <c r="U99" s="160">
        <f t="shared" si="25"/>
        <v>0</v>
      </c>
      <c r="V99" s="168" t="str">
        <f t="shared" si="28"/>
        <v xml:space="preserve"> </v>
      </c>
      <c r="W99" s="161">
        <f t="shared" si="29"/>
        <v>52</v>
      </c>
      <c r="X99" s="162">
        <v>0</v>
      </c>
      <c r="Y99" s="131">
        <v>0.9</v>
      </c>
      <c r="Z99" s="130">
        <v>2.7</v>
      </c>
      <c r="AA99" s="130">
        <v>3.24</v>
      </c>
      <c r="AB99" s="130">
        <v>7.2</v>
      </c>
      <c r="AC99" s="130">
        <v>0</v>
      </c>
      <c r="AD99" s="131">
        <v>0.9</v>
      </c>
      <c r="AE99" s="130">
        <v>2.91</v>
      </c>
      <c r="AF99" s="130">
        <v>3.63</v>
      </c>
      <c r="AG99" s="132">
        <v>8.4499999999999993</v>
      </c>
      <c r="AH99" s="65">
        <v>45.222453999999999</v>
      </c>
      <c r="AI99" s="58">
        <v>37.175753999999998</v>
      </c>
      <c r="AJ99" s="67">
        <v>20.760486</v>
      </c>
      <c r="AK99" s="58">
        <v>45</v>
      </c>
      <c r="AL99" s="58">
        <v>37</v>
      </c>
      <c r="AM99" s="67">
        <v>21</v>
      </c>
    </row>
    <row r="100" spans="1:39" ht="15" x14ac:dyDescent="0.25">
      <c r="A100" s="201" t="s">
        <v>125</v>
      </c>
      <c r="B100" s="201" t="s">
        <v>126</v>
      </c>
      <c r="C100" s="143">
        <v>81</v>
      </c>
      <c r="D100" s="52"/>
      <c r="E100" s="59"/>
      <c r="F100" s="59"/>
      <c r="G100" s="59"/>
      <c r="H100" s="60"/>
      <c r="I100" s="61"/>
      <c r="J100" s="62"/>
      <c r="K100" s="62"/>
      <c r="L100" s="62"/>
      <c r="M100" s="63" t="str">
        <f t="shared" si="26"/>
        <v xml:space="preserve"> </v>
      </c>
      <c r="N100" s="154">
        <f t="shared" si="19"/>
        <v>81</v>
      </c>
      <c r="O100" s="155">
        <f t="shared" si="20"/>
        <v>81</v>
      </c>
      <c r="P100" s="156">
        <f t="shared" si="21"/>
        <v>0</v>
      </c>
      <c r="Q100" s="157">
        <f t="shared" si="22"/>
        <v>0</v>
      </c>
      <c r="R100" s="158" t="str">
        <f t="shared" si="23"/>
        <v xml:space="preserve"> </v>
      </c>
      <c r="S100" s="158">
        <f t="shared" si="27"/>
        <v>81</v>
      </c>
      <c r="T100" s="159">
        <f t="shared" si="24"/>
        <v>0</v>
      </c>
      <c r="U100" s="160">
        <f t="shared" si="25"/>
        <v>0</v>
      </c>
      <c r="V100" s="168" t="str">
        <f t="shared" si="28"/>
        <v xml:space="preserve"> </v>
      </c>
      <c r="W100" s="161">
        <f t="shared" si="29"/>
        <v>81</v>
      </c>
      <c r="X100" s="162">
        <v>0</v>
      </c>
      <c r="Y100" s="131">
        <v>0.88</v>
      </c>
      <c r="Z100" s="130">
        <v>3.35</v>
      </c>
      <c r="AA100" s="130">
        <v>4.07</v>
      </c>
      <c r="AB100" s="130">
        <v>7.89</v>
      </c>
      <c r="AC100" s="130">
        <v>0</v>
      </c>
      <c r="AD100" s="131">
        <v>0.88</v>
      </c>
      <c r="AE100" s="130">
        <v>3.59</v>
      </c>
      <c r="AF100" s="130">
        <v>4.41</v>
      </c>
      <c r="AG100" s="132">
        <v>8.6199999999999992</v>
      </c>
      <c r="AH100" s="65">
        <v>45.222453999999999</v>
      </c>
      <c r="AI100" s="58">
        <v>37.175753999999998</v>
      </c>
      <c r="AJ100" s="67">
        <v>20.760486</v>
      </c>
      <c r="AK100" s="58">
        <v>45</v>
      </c>
      <c r="AL100" s="58">
        <v>37</v>
      </c>
      <c r="AM100" s="67">
        <v>21</v>
      </c>
    </row>
    <row r="101" spans="1:39" ht="15" x14ac:dyDescent="0.25">
      <c r="A101" s="201" t="s">
        <v>127</v>
      </c>
      <c r="B101" s="201" t="s">
        <v>128</v>
      </c>
      <c r="C101" s="143">
        <v>100</v>
      </c>
      <c r="D101" s="52"/>
      <c r="E101" s="59"/>
      <c r="F101" s="59"/>
      <c r="G101" s="59"/>
      <c r="H101" s="60"/>
      <c r="I101" s="61"/>
      <c r="J101" s="62"/>
      <c r="K101" s="62"/>
      <c r="L101" s="62"/>
      <c r="M101" s="63" t="str">
        <f t="shared" si="26"/>
        <v xml:space="preserve"> </v>
      </c>
      <c r="N101" s="154">
        <f t="shared" si="19"/>
        <v>100</v>
      </c>
      <c r="O101" s="155">
        <f t="shared" si="20"/>
        <v>100</v>
      </c>
      <c r="P101" s="156">
        <f t="shared" si="21"/>
        <v>0</v>
      </c>
      <c r="Q101" s="157">
        <f t="shared" si="22"/>
        <v>0</v>
      </c>
      <c r="R101" s="158" t="str">
        <f t="shared" si="23"/>
        <v xml:space="preserve"> </v>
      </c>
      <c r="S101" s="158">
        <f t="shared" si="27"/>
        <v>100</v>
      </c>
      <c r="T101" s="159">
        <f t="shared" si="24"/>
        <v>0</v>
      </c>
      <c r="U101" s="160">
        <f t="shared" si="25"/>
        <v>0</v>
      </c>
      <c r="V101" s="168" t="str">
        <f t="shared" si="28"/>
        <v xml:space="preserve"> </v>
      </c>
      <c r="W101" s="161">
        <f t="shared" si="29"/>
        <v>100</v>
      </c>
      <c r="X101" s="162">
        <v>0</v>
      </c>
      <c r="Y101" s="131">
        <v>1.75</v>
      </c>
      <c r="Z101" s="130">
        <v>4.0599999999999996</v>
      </c>
      <c r="AA101" s="130">
        <v>4.74</v>
      </c>
      <c r="AB101" s="130">
        <v>10.69</v>
      </c>
      <c r="AC101" s="130">
        <v>0</v>
      </c>
      <c r="AD101" s="131">
        <v>1.75</v>
      </c>
      <c r="AE101" s="130">
        <v>4.88</v>
      </c>
      <c r="AF101" s="130">
        <v>6.26</v>
      </c>
      <c r="AG101" s="132">
        <v>18.66</v>
      </c>
      <c r="AH101" s="65">
        <v>45.222453999999999</v>
      </c>
      <c r="AI101" s="58">
        <v>37.175753999999998</v>
      </c>
      <c r="AJ101" s="67">
        <v>20.760486</v>
      </c>
      <c r="AK101" s="58">
        <v>45</v>
      </c>
      <c r="AL101" s="58">
        <v>37</v>
      </c>
      <c r="AM101" s="67">
        <v>21</v>
      </c>
    </row>
    <row r="102" spans="1:39" ht="26.25" x14ac:dyDescent="0.25">
      <c r="A102" s="201" t="s">
        <v>129</v>
      </c>
      <c r="B102" s="201" t="s">
        <v>593</v>
      </c>
      <c r="C102" s="143">
        <v>150</v>
      </c>
      <c r="D102" s="52"/>
      <c r="E102" s="59"/>
      <c r="F102" s="59"/>
      <c r="G102" s="59"/>
      <c r="H102" s="60"/>
      <c r="I102" s="61"/>
      <c r="J102" s="62"/>
      <c r="K102" s="62"/>
      <c r="L102" s="62"/>
      <c r="M102" s="63" t="str">
        <f t="shared" si="26"/>
        <v xml:space="preserve"> </v>
      </c>
      <c r="N102" s="154">
        <f t="shared" si="19"/>
        <v>150</v>
      </c>
      <c r="O102" s="155">
        <f t="shared" si="20"/>
        <v>150</v>
      </c>
      <c r="P102" s="156">
        <f t="shared" si="21"/>
        <v>0</v>
      </c>
      <c r="Q102" s="157">
        <f t="shared" si="22"/>
        <v>0</v>
      </c>
      <c r="R102" s="158" t="str">
        <f t="shared" si="23"/>
        <v xml:space="preserve"> </v>
      </c>
      <c r="S102" s="158">
        <f t="shared" si="27"/>
        <v>150</v>
      </c>
      <c r="T102" s="159">
        <f t="shared" si="24"/>
        <v>0</v>
      </c>
      <c r="U102" s="160">
        <f t="shared" si="25"/>
        <v>0</v>
      </c>
      <c r="V102" s="168" t="str">
        <f t="shared" si="28"/>
        <v xml:space="preserve"> </v>
      </c>
      <c r="W102" s="161">
        <f t="shared" si="29"/>
        <v>150</v>
      </c>
      <c r="X102" s="162">
        <v>0</v>
      </c>
      <c r="Y102" s="131">
        <v>1.83</v>
      </c>
      <c r="Z102" s="130">
        <v>5.08</v>
      </c>
      <c r="AA102" s="130">
        <v>6.54</v>
      </c>
      <c r="AB102" s="130">
        <v>18.86</v>
      </c>
      <c r="AC102" s="130">
        <v>0</v>
      </c>
      <c r="AD102" s="131">
        <v>1.83</v>
      </c>
      <c r="AE102" s="130">
        <v>5.35</v>
      </c>
      <c r="AF102" s="130">
        <v>7.05</v>
      </c>
      <c r="AG102" s="132">
        <v>22.48</v>
      </c>
      <c r="AH102" s="65">
        <v>45.222453999999999</v>
      </c>
      <c r="AI102" s="58">
        <v>37.175753999999998</v>
      </c>
      <c r="AJ102" s="67">
        <v>20.760486</v>
      </c>
      <c r="AK102" s="58">
        <v>45</v>
      </c>
      <c r="AL102" s="58">
        <v>37</v>
      </c>
      <c r="AM102" s="67">
        <v>21</v>
      </c>
    </row>
    <row r="103" spans="1:39" ht="15" x14ac:dyDescent="0.25">
      <c r="A103" s="201" t="s">
        <v>130</v>
      </c>
      <c r="B103" s="201" t="s">
        <v>131</v>
      </c>
      <c r="C103" s="143">
        <v>100</v>
      </c>
      <c r="D103" s="52"/>
      <c r="E103" s="59"/>
      <c r="F103" s="59"/>
      <c r="G103" s="59"/>
      <c r="H103" s="60"/>
      <c r="I103" s="61"/>
      <c r="J103" s="62"/>
      <c r="K103" s="62"/>
      <c r="L103" s="62"/>
      <c r="M103" s="63" t="str">
        <f t="shared" si="26"/>
        <v xml:space="preserve"> </v>
      </c>
      <c r="N103" s="154">
        <f t="shared" si="19"/>
        <v>100</v>
      </c>
      <c r="O103" s="155">
        <f t="shared" si="20"/>
        <v>100</v>
      </c>
      <c r="P103" s="156">
        <f t="shared" si="21"/>
        <v>0</v>
      </c>
      <c r="Q103" s="157">
        <f t="shared" si="22"/>
        <v>0</v>
      </c>
      <c r="R103" s="158" t="str">
        <f t="shared" si="23"/>
        <v xml:space="preserve"> </v>
      </c>
      <c r="S103" s="158">
        <f t="shared" si="27"/>
        <v>100</v>
      </c>
      <c r="T103" s="159">
        <f t="shared" si="24"/>
        <v>0</v>
      </c>
      <c r="U103" s="160">
        <f t="shared" si="25"/>
        <v>0</v>
      </c>
      <c r="V103" s="168" t="str">
        <f t="shared" si="28"/>
        <v xml:space="preserve"> </v>
      </c>
      <c r="W103" s="161">
        <f t="shared" si="29"/>
        <v>100</v>
      </c>
      <c r="X103" s="162">
        <v>0</v>
      </c>
      <c r="Y103" s="131">
        <v>1.75</v>
      </c>
      <c r="Z103" s="130">
        <v>3.93</v>
      </c>
      <c r="AA103" s="130">
        <v>4.47</v>
      </c>
      <c r="AB103" s="130">
        <v>9.2100000000000009</v>
      </c>
      <c r="AC103" s="130">
        <v>0</v>
      </c>
      <c r="AD103" s="131">
        <v>1.75</v>
      </c>
      <c r="AE103" s="130">
        <v>4.7300000000000004</v>
      </c>
      <c r="AF103" s="130">
        <v>5.92</v>
      </c>
      <c r="AG103" s="132">
        <v>22.46</v>
      </c>
      <c r="AH103" s="65">
        <v>45.222453999999999</v>
      </c>
      <c r="AI103" s="58">
        <v>37.175753999999998</v>
      </c>
      <c r="AJ103" s="67">
        <v>20.760486</v>
      </c>
      <c r="AK103" s="58">
        <v>45</v>
      </c>
      <c r="AL103" s="58">
        <v>37</v>
      </c>
      <c r="AM103" s="67">
        <v>21</v>
      </c>
    </row>
    <row r="104" spans="1:39" ht="15" x14ac:dyDescent="0.25">
      <c r="A104" s="201" t="s">
        <v>132</v>
      </c>
      <c r="B104" s="201" t="s">
        <v>133</v>
      </c>
      <c r="C104" s="143">
        <v>112</v>
      </c>
      <c r="D104" s="52"/>
      <c r="E104" s="59"/>
      <c r="F104" s="59"/>
      <c r="G104" s="59"/>
      <c r="H104" s="60"/>
      <c r="I104" s="61"/>
      <c r="J104" s="62"/>
      <c r="K104" s="62"/>
      <c r="L104" s="62"/>
      <c r="M104" s="63" t="str">
        <f t="shared" si="26"/>
        <v xml:space="preserve"> </v>
      </c>
      <c r="N104" s="154">
        <f t="shared" si="19"/>
        <v>112</v>
      </c>
      <c r="O104" s="155">
        <f t="shared" si="20"/>
        <v>112</v>
      </c>
      <c r="P104" s="156">
        <f t="shared" si="21"/>
        <v>0</v>
      </c>
      <c r="Q104" s="157">
        <f t="shared" si="22"/>
        <v>0</v>
      </c>
      <c r="R104" s="158" t="str">
        <f t="shared" si="23"/>
        <v xml:space="preserve"> </v>
      </c>
      <c r="S104" s="158">
        <f t="shared" si="27"/>
        <v>112</v>
      </c>
      <c r="T104" s="159">
        <f t="shared" si="24"/>
        <v>0</v>
      </c>
      <c r="U104" s="160">
        <f t="shared" si="25"/>
        <v>0</v>
      </c>
      <c r="V104" s="168" t="str">
        <f t="shared" si="28"/>
        <v xml:space="preserve"> </v>
      </c>
      <c r="W104" s="161">
        <f t="shared" si="29"/>
        <v>112</v>
      </c>
      <c r="X104" s="162">
        <v>0</v>
      </c>
      <c r="Y104" s="131">
        <v>1.75</v>
      </c>
      <c r="Z104" s="130">
        <v>5.29</v>
      </c>
      <c r="AA104" s="130">
        <v>7.06</v>
      </c>
      <c r="AB104" s="130">
        <v>19.79</v>
      </c>
      <c r="AC104" s="130">
        <v>0</v>
      </c>
      <c r="AD104" s="131">
        <v>1.75</v>
      </c>
      <c r="AE104" s="130">
        <v>5.59</v>
      </c>
      <c r="AF104" s="130">
        <v>7.55</v>
      </c>
      <c r="AG104" s="132">
        <v>21.31</v>
      </c>
      <c r="AH104" s="65">
        <v>45.222453999999999</v>
      </c>
      <c r="AI104" s="58">
        <v>37.175753999999998</v>
      </c>
      <c r="AJ104" s="67">
        <v>20.760486</v>
      </c>
      <c r="AK104" s="58">
        <v>45</v>
      </c>
      <c r="AL104" s="58">
        <v>37</v>
      </c>
      <c r="AM104" s="67">
        <v>21</v>
      </c>
    </row>
    <row r="105" spans="1:39" ht="15" x14ac:dyDescent="0.25">
      <c r="A105" s="201" t="s">
        <v>134</v>
      </c>
      <c r="B105" s="201" t="s">
        <v>135</v>
      </c>
      <c r="C105" s="143">
        <v>52</v>
      </c>
      <c r="D105" s="52"/>
      <c r="E105" s="59"/>
      <c r="F105" s="59"/>
      <c r="G105" s="59"/>
      <c r="H105" s="60"/>
      <c r="I105" s="61"/>
      <c r="J105" s="62"/>
      <c r="K105" s="62"/>
      <c r="L105" s="62"/>
      <c r="M105" s="63" t="str">
        <f t="shared" si="26"/>
        <v xml:space="preserve"> </v>
      </c>
      <c r="N105" s="154">
        <f t="shared" ref="N105:N136" si="30">(C105-(G105*C105))</f>
        <v>52</v>
      </c>
      <c r="O105" s="155">
        <f t="shared" ref="O105:O136" si="31">(1-F105)*C105</f>
        <v>52</v>
      </c>
      <c r="P105" s="156">
        <f t="shared" ref="P105:P136" si="32">D105*((((I105*J105)*Z105)/AH105)+(((I105*K105)*AA105)/AI105)+(((I105*L105)*AB105)/AJ105)+(H105*Y105))</f>
        <v>0</v>
      </c>
      <c r="Q105" s="157">
        <f t="shared" ref="Q105:Q136" si="33">P105/(IF(D105&lt;=0,1,D105))</f>
        <v>0</v>
      </c>
      <c r="R105" s="158" t="str">
        <f t="shared" ref="R105:R136" si="34">IF(C105*F105=0, " ", Q105/(C105*(1-F105)))</f>
        <v xml:space="preserve"> </v>
      </c>
      <c r="S105" s="158">
        <f t="shared" si="27"/>
        <v>52</v>
      </c>
      <c r="T105" s="159">
        <f t="shared" ref="T105:T136" si="35">D105*((((I105*J105)*AE105)/AK105)+(((I105*K105)*AF105)/AL105)+(((I105*L105)*AG105)/AM105)+(H105*AD105))</f>
        <v>0</v>
      </c>
      <c r="U105" s="160">
        <f t="shared" ref="U105:U136" si="36">T105/(IF(D105&lt;=0,1,D105))</f>
        <v>0</v>
      </c>
      <c r="V105" s="168" t="str">
        <f t="shared" si="28"/>
        <v xml:space="preserve"> </v>
      </c>
      <c r="W105" s="161">
        <f t="shared" si="29"/>
        <v>52</v>
      </c>
      <c r="X105" s="162">
        <v>0</v>
      </c>
      <c r="Y105" s="131">
        <v>1.1000000000000001</v>
      </c>
      <c r="Z105" s="130">
        <v>3.96</v>
      </c>
      <c r="AA105" s="130">
        <v>4.97</v>
      </c>
      <c r="AB105" s="130">
        <v>9.58</v>
      </c>
      <c r="AC105" s="130">
        <v>0</v>
      </c>
      <c r="AD105" s="131">
        <v>1.1000000000000001</v>
      </c>
      <c r="AE105" s="130">
        <v>4.78</v>
      </c>
      <c r="AF105" s="130">
        <v>6.21</v>
      </c>
      <c r="AG105" s="132">
        <v>12.8</v>
      </c>
      <c r="AH105" s="65">
        <v>45.222453999999999</v>
      </c>
      <c r="AI105" s="58">
        <v>37.175753999999998</v>
      </c>
      <c r="AJ105" s="67">
        <v>20.760486</v>
      </c>
      <c r="AK105" s="58">
        <v>45</v>
      </c>
      <c r="AL105" s="58">
        <v>37</v>
      </c>
      <c r="AM105" s="67">
        <v>21</v>
      </c>
    </row>
    <row r="106" spans="1:39" ht="15" x14ac:dyDescent="0.25">
      <c r="A106" s="201" t="s">
        <v>136</v>
      </c>
      <c r="B106" s="201" t="s">
        <v>137</v>
      </c>
      <c r="C106" s="143">
        <v>52</v>
      </c>
      <c r="D106" s="52"/>
      <c r="E106" s="59"/>
      <c r="F106" s="59"/>
      <c r="G106" s="59"/>
      <c r="H106" s="60"/>
      <c r="I106" s="61"/>
      <c r="J106" s="62"/>
      <c r="K106" s="62"/>
      <c r="L106" s="62"/>
      <c r="M106" s="63" t="str">
        <f t="shared" si="26"/>
        <v xml:space="preserve"> </v>
      </c>
      <c r="N106" s="154">
        <f t="shared" si="30"/>
        <v>52</v>
      </c>
      <c r="O106" s="155">
        <f t="shared" si="31"/>
        <v>52</v>
      </c>
      <c r="P106" s="156">
        <f t="shared" si="32"/>
        <v>0</v>
      </c>
      <c r="Q106" s="157">
        <f t="shared" si="33"/>
        <v>0</v>
      </c>
      <c r="R106" s="158" t="str">
        <f t="shared" si="34"/>
        <v xml:space="preserve"> </v>
      </c>
      <c r="S106" s="158">
        <f t="shared" si="27"/>
        <v>52</v>
      </c>
      <c r="T106" s="159">
        <f t="shared" si="35"/>
        <v>0</v>
      </c>
      <c r="U106" s="160">
        <f t="shared" si="36"/>
        <v>0</v>
      </c>
      <c r="V106" s="168" t="str">
        <f t="shared" si="28"/>
        <v xml:space="preserve"> </v>
      </c>
      <c r="W106" s="161">
        <f t="shared" si="29"/>
        <v>52</v>
      </c>
      <c r="X106" s="162">
        <v>0</v>
      </c>
      <c r="Y106" s="131">
        <v>1.1000000000000001</v>
      </c>
      <c r="Z106" s="130">
        <v>3.96</v>
      </c>
      <c r="AA106" s="130">
        <v>4.97</v>
      </c>
      <c r="AB106" s="130">
        <v>9.58</v>
      </c>
      <c r="AC106" s="130">
        <v>0</v>
      </c>
      <c r="AD106" s="131">
        <v>1.1000000000000001</v>
      </c>
      <c r="AE106" s="130">
        <v>4.78</v>
      </c>
      <c r="AF106" s="130">
        <v>6.21</v>
      </c>
      <c r="AG106" s="132">
        <v>12.8</v>
      </c>
      <c r="AH106" s="65">
        <v>45.222453999999999</v>
      </c>
      <c r="AI106" s="58">
        <v>37.175753999999998</v>
      </c>
      <c r="AJ106" s="67">
        <v>20.760486</v>
      </c>
      <c r="AK106" s="58">
        <v>45</v>
      </c>
      <c r="AL106" s="58">
        <v>37</v>
      </c>
      <c r="AM106" s="67">
        <v>21</v>
      </c>
    </row>
    <row r="107" spans="1:39" ht="15" x14ac:dyDescent="0.25">
      <c r="A107" s="201" t="s">
        <v>138</v>
      </c>
      <c r="B107" s="201" t="s">
        <v>594</v>
      </c>
      <c r="C107" s="143">
        <v>54</v>
      </c>
      <c r="D107" s="52"/>
      <c r="E107" s="59"/>
      <c r="F107" s="59"/>
      <c r="G107" s="59"/>
      <c r="H107" s="60"/>
      <c r="I107" s="61"/>
      <c r="J107" s="62"/>
      <c r="K107" s="62"/>
      <c r="L107" s="62"/>
      <c r="M107" s="63" t="str">
        <f t="shared" si="26"/>
        <v xml:space="preserve"> </v>
      </c>
      <c r="N107" s="154">
        <f t="shared" si="30"/>
        <v>54</v>
      </c>
      <c r="O107" s="155">
        <f t="shared" si="31"/>
        <v>54</v>
      </c>
      <c r="P107" s="156">
        <f t="shared" si="32"/>
        <v>0</v>
      </c>
      <c r="Q107" s="157">
        <f t="shared" si="33"/>
        <v>0</v>
      </c>
      <c r="R107" s="158" t="str">
        <f t="shared" si="34"/>
        <v xml:space="preserve"> </v>
      </c>
      <c r="S107" s="158">
        <f t="shared" si="27"/>
        <v>54</v>
      </c>
      <c r="T107" s="159">
        <f t="shared" si="35"/>
        <v>0</v>
      </c>
      <c r="U107" s="160">
        <f t="shared" si="36"/>
        <v>0</v>
      </c>
      <c r="V107" s="168" t="str">
        <f t="shared" si="28"/>
        <v xml:space="preserve"> </v>
      </c>
      <c r="W107" s="161">
        <f t="shared" si="29"/>
        <v>54</v>
      </c>
      <c r="X107" s="162">
        <v>0</v>
      </c>
      <c r="Y107" s="131">
        <v>1.1000000000000001</v>
      </c>
      <c r="Z107" s="130">
        <v>4.2699999999999996</v>
      </c>
      <c r="AA107" s="130">
        <v>5.46</v>
      </c>
      <c r="AB107" s="130">
        <v>10.55</v>
      </c>
      <c r="AC107" s="130">
        <v>0</v>
      </c>
      <c r="AD107" s="131">
        <v>1.1000000000000001</v>
      </c>
      <c r="AE107" s="130">
        <v>5.08</v>
      </c>
      <c r="AF107" s="130">
        <v>6.66</v>
      </c>
      <c r="AG107" s="132">
        <v>13.51</v>
      </c>
      <c r="AH107" s="65">
        <v>45.222453999999999</v>
      </c>
      <c r="AI107" s="58">
        <v>37.175753999999998</v>
      </c>
      <c r="AJ107" s="67">
        <v>20.760486</v>
      </c>
      <c r="AK107" s="58">
        <v>45</v>
      </c>
      <c r="AL107" s="58">
        <v>37</v>
      </c>
      <c r="AM107" s="67">
        <v>21</v>
      </c>
    </row>
    <row r="108" spans="1:39" ht="15" x14ac:dyDescent="0.25">
      <c r="A108" s="201" t="s">
        <v>139</v>
      </c>
      <c r="B108" s="201" t="s">
        <v>140</v>
      </c>
      <c r="C108" s="143">
        <v>25.700000762939453</v>
      </c>
      <c r="D108" s="52"/>
      <c r="E108" s="59"/>
      <c r="F108" s="59"/>
      <c r="G108" s="59"/>
      <c r="H108" s="60"/>
      <c r="I108" s="61"/>
      <c r="J108" s="62"/>
      <c r="K108" s="62"/>
      <c r="L108" s="62"/>
      <c r="M108" s="63" t="str">
        <f t="shared" si="26"/>
        <v xml:space="preserve"> </v>
      </c>
      <c r="N108" s="154">
        <f t="shared" si="30"/>
        <v>25.700000762939453</v>
      </c>
      <c r="O108" s="155">
        <f t="shared" si="31"/>
        <v>25.700000762939453</v>
      </c>
      <c r="P108" s="156">
        <f t="shared" si="32"/>
        <v>0</v>
      </c>
      <c r="Q108" s="157">
        <f t="shared" si="33"/>
        <v>0</v>
      </c>
      <c r="R108" s="158" t="str">
        <f t="shared" si="34"/>
        <v xml:space="preserve"> </v>
      </c>
      <c r="S108" s="158">
        <f t="shared" si="27"/>
        <v>25.700000762939453</v>
      </c>
      <c r="T108" s="159">
        <f t="shared" si="35"/>
        <v>0</v>
      </c>
      <c r="U108" s="160">
        <f t="shared" si="36"/>
        <v>0</v>
      </c>
      <c r="V108" s="168" t="str">
        <f t="shared" si="28"/>
        <v xml:space="preserve"> </v>
      </c>
      <c r="W108" s="161">
        <f t="shared" si="29"/>
        <v>25.700000762939453</v>
      </c>
      <c r="X108" s="162">
        <v>0</v>
      </c>
      <c r="Y108" s="131">
        <v>1</v>
      </c>
      <c r="Z108" s="130">
        <v>2.1</v>
      </c>
      <c r="AA108" s="130">
        <v>2.31</v>
      </c>
      <c r="AB108" s="130">
        <v>3.24</v>
      </c>
      <c r="AC108" s="130">
        <v>0</v>
      </c>
      <c r="AD108" s="131">
        <v>1</v>
      </c>
      <c r="AE108" s="130">
        <v>2.15</v>
      </c>
      <c r="AF108" s="130">
        <v>2.4</v>
      </c>
      <c r="AG108" s="132">
        <v>3.36</v>
      </c>
      <c r="AH108" s="65">
        <v>45.222453999999999</v>
      </c>
      <c r="AI108" s="58">
        <v>37.175753999999998</v>
      </c>
      <c r="AJ108" s="67">
        <v>20.760486</v>
      </c>
      <c r="AK108" s="58">
        <v>45</v>
      </c>
      <c r="AL108" s="58">
        <v>37</v>
      </c>
      <c r="AM108" s="67">
        <v>21</v>
      </c>
    </row>
    <row r="109" spans="1:39" ht="26.25" x14ac:dyDescent="0.25">
      <c r="A109" s="201" t="s">
        <v>141</v>
      </c>
      <c r="B109" s="201" t="s">
        <v>142</v>
      </c>
      <c r="C109" s="143">
        <v>25.700000762939453</v>
      </c>
      <c r="D109" s="52"/>
      <c r="E109" s="59"/>
      <c r="F109" s="59"/>
      <c r="G109" s="59"/>
      <c r="H109" s="60"/>
      <c r="I109" s="61"/>
      <c r="J109" s="62"/>
      <c r="K109" s="62"/>
      <c r="L109" s="62"/>
      <c r="M109" s="63" t="str">
        <f t="shared" si="26"/>
        <v xml:space="preserve"> </v>
      </c>
      <c r="N109" s="154">
        <f t="shared" si="30"/>
        <v>25.700000762939453</v>
      </c>
      <c r="O109" s="155">
        <f t="shared" si="31"/>
        <v>25.700000762939453</v>
      </c>
      <c r="P109" s="156">
        <f t="shared" si="32"/>
        <v>0</v>
      </c>
      <c r="Q109" s="157">
        <f t="shared" si="33"/>
        <v>0</v>
      </c>
      <c r="R109" s="158" t="str">
        <f t="shared" si="34"/>
        <v xml:space="preserve"> </v>
      </c>
      <c r="S109" s="158">
        <f t="shared" si="27"/>
        <v>25.700000762939453</v>
      </c>
      <c r="T109" s="159">
        <f t="shared" si="35"/>
        <v>0</v>
      </c>
      <c r="U109" s="160">
        <f t="shared" si="36"/>
        <v>0</v>
      </c>
      <c r="V109" s="168" t="str">
        <f t="shared" si="28"/>
        <v xml:space="preserve"> </v>
      </c>
      <c r="W109" s="161">
        <f t="shared" si="29"/>
        <v>25.700000762939453</v>
      </c>
      <c r="X109" s="162">
        <v>0</v>
      </c>
      <c r="Y109" s="131">
        <v>1</v>
      </c>
      <c r="Z109" s="130">
        <v>2.2599999999999998</v>
      </c>
      <c r="AA109" s="130">
        <v>2.46</v>
      </c>
      <c r="AB109" s="130">
        <v>3.25</v>
      </c>
      <c r="AC109" s="130">
        <v>0</v>
      </c>
      <c r="AD109" s="131">
        <v>1</v>
      </c>
      <c r="AE109" s="130">
        <v>2.3199999999999998</v>
      </c>
      <c r="AF109" s="130">
        <v>2.54</v>
      </c>
      <c r="AG109" s="132">
        <v>3.37</v>
      </c>
      <c r="AH109" s="65">
        <v>45.222453999999999</v>
      </c>
      <c r="AI109" s="58">
        <v>37.175753999999998</v>
      </c>
      <c r="AJ109" s="67">
        <v>20.760486</v>
      </c>
      <c r="AK109" s="58">
        <v>45</v>
      </c>
      <c r="AL109" s="58">
        <v>37</v>
      </c>
      <c r="AM109" s="67">
        <v>21</v>
      </c>
    </row>
    <row r="110" spans="1:39" ht="15" x14ac:dyDescent="0.25">
      <c r="A110" s="201" t="s">
        <v>143</v>
      </c>
      <c r="B110" s="201" t="s">
        <v>144</v>
      </c>
      <c r="C110" s="143">
        <v>25.700000762939453</v>
      </c>
      <c r="D110" s="52"/>
      <c r="E110" s="59"/>
      <c r="F110" s="59"/>
      <c r="G110" s="59"/>
      <c r="H110" s="60"/>
      <c r="I110" s="61"/>
      <c r="J110" s="62"/>
      <c r="K110" s="62"/>
      <c r="L110" s="62"/>
      <c r="M110" s="63" t="str">
        <f t="shared" si="26"/>
        <v xml:space="preserve"> </v>
      </c>
      <c r="N110" s="154">
        <f t="shared" si="30"/>
        <v>25.700000762939453</v>
      </c>
      <c r="O110" s="155">
        <f t="shared" si="31"/>
        <v>25.700000762939453</v>
      </c>
      <c r="P110" s="156">
        <f t="shared" si="32"/>
        <v>0</v>
      </c>
      <c r="Q110" s="157">
        <f t="shared" si="33"/>
        <v>0</v>
      </c>
      <c r="R110" s="158" t="str">
        <f t="shared" si="34"/>
        <v xml:space="preserve"> </v>
      </c>
      <c r="S110" s="158">
        <f t="shared" si="27"/>
        <v>25.700000762939453</v>
      </c>
      <c r="T110" s="159">
        <f t="shared" si="35"/>
        <v>0</v>
      </c>
      <c r="U110" s="160">
        <f t="shared" si="36"/>
        <v>0</v>
      </c>
      <c r="V110" s="168" t="str">
        <f t="shared" si="28"/>
        <v xml:space="preserve"> </v>
      </c>
      <c r="W110" s="161">
        <f t="shared" si="29"/>
        <v>25.700000762939453</v>
      </c>
      <c r="X110" s="162">
        <v>0</v>
      </c>
      <c r="Y110" s="131">
        <v>1.29</v>
      </c>
      <c r="Z110" s="130">
        <v>2.68</v>
      </c>
      <c r="AA110" s="130">
        <v>2.93</v>
      </c>
      <c r="AB110" s="130">
        <v>4.53</v>
      </c>
      <c r="AC110" s="130">
        <v>0</v>
      </c>
      <c r="AD110" s="131">
        <v>1.29</v>
      </c>
      <c r="AE110" s="130">
        <v>2.89</v>
      </c>
      <c r="AF110" s="130">
        <v>3.28</v>
      </c>
      <c r="AG110" s="132">
        <v>5.42</v>
      </c>
      <c r="AH110" s="65">
        <v>45.222453999999999</v>
      </c>
      <c r="AI110" s="58">
        <v>37.175753999999998</v>
      </c>
      <c r="AJ110" s="67">
        <v>20.760486</v>
      </c>
      <c r="AK110" s="58">
        <v>45</v>
      </c>
      <c r="AL110" s="58">
        <v>37</v>
      </c>
      <c r="AM110" s="67">
        <v>21</v>
      </c>
    </row>
    <row r="111" spans="1:39" ht="15" x14ac:dyDescent="0.25">
      <c r="A111" s="201" t="s">
        <v>145</v>
      </c>
      <c r="B111" s="201" t="s">
        <v>146</v>
      </c>
      <c r="C111" s="143">
        <v>52</v>
      </c>
      <c r="D111" s="52"/>
      <c r="E111" s="59"/>
      <c r="F111" s="59"/>
      <c r="G111" s="59"/>
      <c r="H111" s="60"/>
      <c r="I111" s="61"/>
      <c r="J111" s="62"/>
      <c r="K111" s="62"/>
      <c r="L111" s="62"/>
      <c r="M111" s="63" t="str">
        <f t="shared" si="26"/>
        <v xml:space="preserve"> </v>
      </c>
      <c r="N111" s="154">
        <f t="shared" si="30"/>
        <v>52</v>
      </c>
      <c r="O111" s="155">
        <f t="shared" si="31"/>
        <v>52</v>
      </c>
      <c r="P111" s="156">
        <f t="shared" si="32"/>
        <v>0</v>
      </c>
      <c r="Q111" s="157">
        <f t="shared" si="33"/>
        <v>0</v>
      </c>
      <c r="R111" s="158" t="str">
        <f t="shared" si="34"/>
        <v xml:space="preserve"> </v>
      </c>
      <c r="S111" s="158">
        <f t="shared" si="27"/>
        <v>52</v>
      </c>
      <c r="T111" s="159">
        <f t="shared" si="35"/>
        <v>0</v>
      </c>
      <c r="U111" s="160">
        <f t="shared" si="36"/>
        <v>0</v>
      </c>
      <c r="V111" s="168" t="str">
        <f t="shared" si="28"/>
        <v xml:space="preserve"> </v>
      </c>
      <c r="W111" s="161">
        <f t="shared" si="29"/>
        <v>52</v>
      </c>
      <c r="X111" s="162">
        <v>0</v>
      </c>
      <c r="Y111" s="131">
        <v>1.1000000000000001</v>
      </c>
      <c r="Z111" s="130">
        <v>4.32</v>
      </c>
      <c r="AA111" s="130">
        <v>5.53</v>
      </c>
      <c r="AB111" s="130">
        <v>10.91</v>
      </c>
      <c r="AC111" s="130">
        <v>0</v>
      </c>
      <c r="AD111" s="131">
        <v>1.1000000000000001</v>
      </c>
      <c r="AE111" s="130">
        <v>4.54</v>
      </c>
      <c r="AF111" s="130">
        <v>5.88</v>
      </c>
      <c r="AG111" s="132">
        <v>11.61</v>
      </c>
      <c r="AH111" s="65">
        <v>45.222453999999999</v>
      </c>
      <c r="AI111" s="58">
        <v>37.175753999999998</v>
      </c>
      <c r="AJ111" s="67">
        <v>20.760486</v>
      </c>
      <c r="AK111" s="58">
        <v>45</v>
      </c>
      <c r="AL111" s="58">
        <v>37</v>
      </c>
      <c r="AM111" s="67">
        <v>21</v>
      </c>
    </row>
    <row r="112" spans="1:39" ht="15" x14ac:dyDescent="0.25">
      <c r="A112" s="201" t="s">
        <v>147</v>
      </c>
      <c r="B112" s="201" t="s">
        <v>148</v>
      </c>
      <c r="C112" s="143">
        <v>52</v>
      </c>
      <c r="D112" s="52"/>
      <c r="E112" s="59"/>
      <c r="F112" s="59"/>
      <c r="G112" s="59"/>
      <c r="H112" s="60"/>
      <c r="I112" s="61"/>
      <c r="J112" s="62"/>
      <c r="K112" s="62"/>
      <c r="L112" s="62"/>
      <c r="M112" s="63" t="str">
        <f t="shared" si="26"/>
        <v xml:space="preserve"> </v>
      </c>
      <c r="N112" s="154">
        <f t="shared" si="30"/>
        <v>52</v>
      </c>
      <c r="O112" s="155">
        <f t="shared" si="31"/>
        <v>52</v>
      </c>
      <c r="P112" s="156">
        <f t="shared" si="32"/>
        <v>0</v>
      </c>
      <c r="Q112" s="157">
        <f t="shared" si="33"/>
        <v>0</v>
      </c>
      <c r="R112" s="158" t="str">
        <f t="shared" si="34"/>
        <v xml:space="preserve"> </v>
      </c>
      <c r="S112" s="158">
        <f t="shared" si="27"/>
        <v>52</v>
      </c>
      <c r="T112" s="159">
        <f t="shared" si="35"/>
        <v>0</v>
      </c>
      <c r="U112" s="160">
        <f t="shared" si="36"/>
        <v>0</v>
      </c>
      <c r="V112" s="168" t="str">
        <f t="shared" si="28"/>
        <v xml:space="preserve"> </v>
      </c>
      <c r="W112" s="161">
        <f t="shared" si="29"/>
        <v>52</v>
      </c>
      <c r="X112" s="162">
        <v>0</v>
      </c>
      <c r="Y112" s="131">
        <v>1.1000000000000001</v>
      </c>
      <c r="Z112" s="130">
        <v>4.32</v>
      </c>
      <c r="AA112" s="130">
        <v>5.53</v>
      </c>
      <c r="AB112" s="130">
        <v>10.91</v>
      </c>
      <c r="AC112" s="130">
        <v>0</v>
      </c>
      <c r="AD112" s="131">
        <v>1.1000000000000001</v>
      </c>
      <c r="AE112" s="130">
        <v>4.54</v>
      </c>
      <c r="AF112" s="130">
        <v>5.88</v>
      </c>
      <c r="AG112" s="132">
        <v>11.61</v>
      </c>
      <c r="AH112" s="65">
        <v>45.222453999999999</v>
      </c>
      <c r="AI112" s="58">
        <v>37.175753999999998</v>
      </c>
      <c r="AJ112" s="67">
        <v>20.760486</v>
      </c>
      <c r="AK112" s="58">
        <v>45</v>
      </c>
      <c r="AL112" s="58">
        <v>37</v>
      </c>
      <c r="AM112" s="67">
        <v>21</v>
      </c>
    </row>
    <row r="113" spans="1:39" ht="15" x14ac:dyDescent="0.25">
      <c r="A113" s="201" t="s">
        <v>149</v>
      </c>
      <c r="B113" s="201" t="s">
        <v>150</v>
      </c>
      <c r="C113" s="143">
        <v>52</v>
      </c>
      <c r="D113" s="52"/>
      <c r="E113" s="59"/>
      <c r="F113" s="59"/>
      <c r="G113" s="59"/>
      <c r="H113" s="60"/>
      <c r="I113" s="61"/>
      <c r="J113" s="62"/>
      <c r="K113" s="62"/>
      <c r="L113" s="62"/>
      <c r="M113" s="63" t="str">
        <f t="shared" si="26"/>
        <v xml:space="preserve"> </v>
      </c>
      <c r="N113" s="154">
        <f t="shared" si="30"/>
        <v>52</v>
      </c>
      <c r="O113" s="155">
        <f t="shared" si="31"/>
        <v>52</v>
      </c>
      <c r="P113" s="156">
        <f t="shared" si="32"/>
        <v>0</v>
      </c>
      <c r="Q113" s="157">
        <f t="shared" si="33"/>
        <v>0</v>
      </c>
      <c r="R113" s="158" t="str">
        <f t="shared" si="34"/>
        <v xml:space="preserve"> </v>
      </c>
      <c r="S113" s="158">
        <f t="shared" si="27"/>
        <v>52</v>
      </c>
      <c r="T113" s="159">
        <f t="shared" si="35"/>
        <v>0</v>
      </c>
      <c r="U113" s="160">
        <f t="shared" si="36"/>
        <v>0</v>
      </c>
      <c r="V113" s="168" t="str">
        <f t="shared" si="28"/>
        <v xml:space="preserve"> </v>
      </c>
      <c r="W113" s="161">
        <f t="shared" si="29"/>
        <v>52</v>
      </c>
      <c r="X113" s="162">
        <v>0</v>
      </c>
      <c r="Y113" s="131">
        <v>1.1000000000000001</v>
      </c>
      <c r="Z113" s="130">
        <v>4.32</v>
      </c>
      <c r="AA113" s="130">
        <v>5.53</v>
      </c>
      <c r="AB113" s="130">
        <v>10.91</v>
      </c>
      <c r="AC113" s="130">
        <v>0</v>
      </c>
      <c r="AD113" s="131">
        <v>1.1000000000000001</v>
      </c>
      <c r="AE113" s="130">
        <v>4.54</v>
      </c>
      <c r="AF113" s="130">
        <v>5.88</v>
      </c>
      <c r="AG113" s="132">
        <v>11.61</v>
      </c>
      <c r="AH113" s="65">
        <v>45.222453999999999</v>
      </c>
      <c r="AI113" s="58">
        <v>37.175753999999998</v>
      </c>
      <c r="AJ113" s="67">
        <v>20.760486</v>
      </c>
      <c r="AK113" s="58">
        <v>45</v>
      </c>
      <c r="AL113" s="58">
        <v>37</v>
      </c>
      <c r="AM113" s="67">
        <v>21</v>
      </c>
    </row>
    <row r="114" spans="1:39" ht="15" x14ac:dyDescent="0.25">
      <c r="A114" s="201" t="s">
        <v>151</v>
      </c>
      <c r="B114" s="201" t="s">
        <v>152</v>
      </c>
      <c r="C114" s="143">
        <v>52</v>
      </c>
      <c r="D114" s="52"/>
      <c r="E114" s="59"/>
      <c r="F114" s="59"/>
      <c r="G114" s="59"/>
      <c r="H114" s="60"/>
      <c r="I114" s="61"/>
      <c r="J114" s="62"/>
      <c r="K114" s="62"/>
      <c r="L114" s="62"/>
      <c r="M114" s="63" t="str">
        <f t="shared" si="26"/>
        <v xml:space="preserve"> </v>
      </c>
      <c r="N114" s="154">
        <f t="shared" si="30"/>
        <v>52</v>
      </c>
      <c r="O114" s="155">
        <f t="shared" si="31"/>
        <v>52</v>
      </c>
      <c r="P114" s="156">
        <f t="shared" si="32"/>
        <v>0</v>
      </c>
      <c r="Q114" s="157">
        <f t="shared" si="33"/>
        <v>0</v>
      </c>
      <c r="R114" s="158" t="str">
        <f t="shared" si="34"/>
        <v xml:space="preserve"> </v>
      </c>
      <c r="S114" s="158">
        <f t="shared" si="27"/>
        <v>52</v>
      </c>
      <c r="T114" s="159">
        <f t="shared" si="35"/>
        <v>0</v>
      </c>
      <c r="U114" s="160">
        <f t="shared" si="36"/>
        <v>0</v>
      </c>
      <c r="V114" s="168" t="str">
        <f t="shared" si="28"/>
        <v xml:space="preserve"> </v>
      </c>
      <c r="W114" s="161">
        <f t="shared" si="29"/>
        <v>52</v>
      </c>
      <c r="X114" s="162">
        <v>0</v>
      </c>
      <c r="Y114" s="131">
        <v>1.1000000000000001</v>
      </c>
      <c r="Z114" s="130">
        <v>3.73</v>
      </c>
      <c r="AA114" s="130">
        <v>4.6100000000000003</v>
      </c>
      <c r="AB114" s="130">
        <v>8.91</v>
      </c>
      <c r="AC114" s="130">
        <v>0</v>
      </c>
      <c r="AD114" s="131">
        <v>1.1000000000000001</v>
      </c>
      <c r="AE114" s="130">
        <v>3.96</v>
      </c>
      <c r="AF114" s="130">
        <v>4.97</v>
      </c>
      <c r="AG114" s="132">
        <v>9.7200000000000006</v>
      </c>
      <c r="AH114" s="65">
        <v>45.222453999999999</v>
      </c>
      <c r="AI114" s="58">
        <v>37.175753999999998</v>
      </c>
      <c r="AJ114" s="67">
        <v>20.760486</v>
      </c>
      <c r="AK114" s="58">
        <v>45</v>
      </c>
      <c r="AL114" s="58">
        <v>37</v>
      </c>
      <c r="AM114" s="67">
        <v>21</v>
      </c>
    </row>
    <row r="115" spans="1:39" ht="15" x14ac:dyDescent="0.25">
      <c r="A115" s="201" t="s">
        <v>153</v>
      </c>
      <c r="B115" s="201" t="s">
        <v>154</v>
      </c>
      <c r="C115" s="143">
        <v>54</v>
      </c>
      <c r="D115" s="52"/>
      <c r="E115" s="59"/>
      <c r="F115" s="59"/>
      <c r="G115" s="59"/>
      <c r="H115" s="60"/>
      <c r="I115" s="61"/>
      <c r="J115" s="62"/>
      <c r="K115" s="62"/>
      <c r="L115" s="62"/>
      <c r="M115" s="63" t="str">
        <f t="shared" si="26"/>
        <v xml:space="preserve"> </v>
      </c>
      <c r="N115" s="154">
        <f t="shared" si="30"/>
        <v>54</v>
      </c>
      <c r="O115" s="155">
        <f t="shared" si="31"/>
        <v>54</v>
      </c>
      <c r="P115" s="156">
        <f t="shared" si="32"/>
        <v>0</v>
      </c>
      <c r="Q115" s="157">
        <f t="shared" si="33"/>
        <v>0</v>
      </c>
      <c r="R115" s="158" t="str">
        <f t="shared" si="34"/>
        <v xml:space="preserve"> </v>
      </c>
      <c r="S115" s="158">
        <f t="shared" si="27"/>
        <v>54</v>
      </c>
      <c r="T115" s="159">
        <f t="shared" si="35"/>
        <v>0</v>
      </c>
      <c r="U115" s="160">
        <f t="shared" si="36"/>
        <v>0</v>
      </c>
      <c r="V115" s="168" t="str">
        <f t="shared" si="28"/>
        <v xml:space="preserve"> </v>
      </c>
      <c r="W115" s="161">
        <f t="shared" si="29"/>
        <v>54</v>
      </c>
      <c r="X115" s="162">
        <v>0</v>
      </c>
      <c r="Y115" s="131">
        <v>1.02</v>
      </c>
      <c r="Z115" s="130">
        <v>2.82</v>
      </c>
      <c r="AA115" s="130">
        <v>3.34</v>
      </c>
      <c r="AB115" s="130">
        <v>7.05</v>
      </c>
      <c r="AC115" s="130">
        <v>0</v>
      </c>
      <c r="AD115" s="131">
        <v>1.02</v>
      </c>
      <c r="AE115" s="130">
        <v>3.02</v>
      </c>
      <c r="AF115" s="130">
        <v>3.69</v>
      </c>
      <c r="AG115" s="132">
        <v>8.3000000000000007</v>
      </c>
      <c r="AH115" s="65">
        <v>45.222453999999999</v>
      </c>
      <c r="AI115" s="58">
        <v>37.175753999999998</v>
      </c>
      <c r="AJ115" s="67">
        <v>20.760486</v>
      </c>
      <c r="AK115" s="58">
        <v>45</v>
      </c>
      <c r="AL115" s="58">
        <v>37</v>
      </c>
      <c r="AM115" s="67">
        <v>21</v>
      </c>
    </row>
    <row r="116" spans="1:39" ht="26.25" x14ac:dyDescent="0.25">
      <c r="A116" s="201" t="s">
        <v>155</v>
      </c>
      <c r="B116" s="201" t="s">
        <v>156</v>
      </c>
      <c r="C116" s="143">
        <v>155</v>
      </c>
      <c r="D116" s="52"/>
      <c r="E116" s="59"/>
      <c r="F116" s="59"/>
      <c r="G116" s="59"/>
      <c r="H116" s="60"/>
      <c r="I116" s="61"/>
      <c r="J116" s="62"/>
      <c r="K116" s="62"/>
      <c r="L116" s="62"/>
      <c r="M116" s="63" t="str">
        <f t="shared" si="26"/>
        <v xml:space="preserve"> </v>
      </c>
      <c r="N116" s="154">
        <f t="shared" si="30"/>
        <v>155</v>
      </c>
      <c r="O116" s="155">
        <f t="shared" si="31"/>
        <v>155</v>
      </c>
      <c r="P116" s="156">
        <f t="shared" si="32"/>
        <v>0</v>
      </c>
      <c r="Q116" s="157">
        <f t="shared" si="33"/>
        <v>0</v>
      </c>
      <c r="R116" s="158" t="str">
        <f t="shared" si="34"/>
        <v xml:space="preserve"> </v>
      </c>
      <c r="S116" s="158">
        <f t="shared" si="27"/>
        <v>155</v>
      </c>
      <c r="T116" s="159">
        <f t="shared" si="35"/>
        <v>0</v>
      </c>
      <c r="U116" s="160">
        <f t="shared" si="36"/>
        <v>0</v>
      </c>
      <c r="V116" s="168" t="str">
        <f t="shared" si="28"/>
        <v xml:space="preserve"> </v>
      </c>
      <c r="W116" s="161">
        <f t="shared" si="29"/>
        <v>155</v>
      </c>
      <c r="X116" s="162">
        <v>0</v>
      </c>
      <c r="Y116" s="131">
        <v>1.65</v>
      </c>
      <c r="Z116" s="130">
        <v>5.22</v>
      </c>
      <c r="AA116" s="130">
        <v>6.42</v>
      </c>
      <c r="AB116" s="130">
        <v>12.15</v>
      </c>
      <c r="AC116" s="130">
        <v>0</v>
      </c>
      <c r="AD116" s="131">
        <v>1.65</v>
      </c>
      <c r="AE116" s="130">
        <v>5.34</v>
      </c>
      <c r="AF116" s="130">
        <v>6.61</v>
      </c>
      <c r="AG116" s="132">
        <v>12.65</v>
      </c>
      <c r="AH116" s="65">
        <v>45.222453999999999</v>
      </c>
      <c r="AI116" s="58">
        <v>37.175753999999998</v>
      </c>
      <c r="AJ116" s="67">
        <v>20.760486</v>
      </c>
      <c r="AK116" s="58">
        <v>45</v>
      </c>
      <c r="AL116" s="58">
        <v>37</v>
      </c>
      <c r="AM116" s="67">
        <v>21</v>
      </c>
    </row>
    <row r="117" spans="1:39" ht="15" x14ac:dyDescent="0.25">
      <c r="A117" s="201" t="s">
        <v>157</v>
      </c>
      <c r="B117" s="201" t="s">
        <v>595</v>
      </c>
      <c r="C117" s="143">
        <v>154</v>
      </c>
      <c r="D117" s="52"/>
      <c r="E117" s="59"/>
      <c r="F117" s="59"/>
      <c r="G117" s="59"/>
      <c r="H117" s="60"/>
      <c r="I117" s="61"/>
      <c r="J117" s="62"/>
      <c r="K117" s="62"/>
      <c r="L117" s="62"/>
      <c r="M117" s="63" t="str">
        <f t="shared" si="26"/>
        <v xml:space="preserve"> </v>
      </c>
      <c r="N117" s="154">
        <f t="shared" si="30"/>
        <v>154</v>
      </c>
      <c r="O117" s="155">
        <f t="shared" si="31"/>
        <v>154</v>
      </c>
      <c r="P117" s="156">
        <f t="shared" si="32"/>
        <v>0</v>
      </c>
      <c r="Q117" s="157">
        <f t="shared" si="33"/>
        <v>0</v>
      </c>
      <c r="R117" s="158" t="str">
        <f t="shared" si="34"/>
        <v xml:space="preserve"> </v>
      </c>
      <c r="S117" s="158">
        <f t="shared" si="27"/>
        <v>154</v>
      </c>
      <c r="T117" s="159">
        <f t="shared" si="35"/>
        <v>0</v>
      </c>
      <c r="U117" s="160">
        <f t="shared" si="36"/>
        <v>0</v>
      </c>
      <c r="V117" s="168" t="str">
        <f t="shared" si="28"/>
        <v xml:space="preserve"> </v>
      </c>
      <c r="W117" s="161">
        <f t="shared" si="29"/>
        <v>154</v>
      </c>
      <c r="X117" s="162">
        <v>0</v>
      </c>
      <c r="Y117" s="131">
        <v>1.65</v>
      </c>
      <c r="Z117" s="130">
        <v>5.57</v>
      </c>
      <c r="AA117" s="130">
        <v>6.99</v>
      </c>
      <c r="AB117" s="130">
        <v>13.58</v>
      </c>
      <c r="AC117" s="130">
        <v>0</v>
      </c>
      <c r="AD117" s="131">
        <v>1.65</v>
      </c>
      <c r="AE117" s="130">
        <v>5.99</v>
      </c>
      <c r="AF117" s="130">
        <v>7.65</v>
      </c>
      <c r="AG117" s="132">
        <v>15.3</v>
      </c>
      <c r="AH117" s="65">
        <v>45.222453999999999</v>
      </c>
      <c r="AI117" s="58">
        <v>37.175753999999998</v>
      </c>
      <c r="AJ117" s="67">
        <v>20.760486</v>
      </c>
      <c r="AK117" s="58">
        <v>45</v>
      </c>
      <c r="AL117" s="58">
        <v>37</v>
      </c>
      <c r="AM117" s="67">
        <v>21</v>
      </c>
    </row>
    <row r="118" spans="1:39" ht="15" x14ac:dyDescent="0.25">
      <c r="A118" s="201" t="s">
        <v>158</v>
      </c>
      <c r="B118" s="201" t="s">
        <v>159</v>
      </c>
      <c r="C118" s="143">
        <v>52</v>
      </c>
      <c r="D118" s="52"/>
      <c r="E118" s="59"/>
      <c r="F118" s="59"/>
      <c r="G118" s="59"/>
      <c r="H118" s="60"/>
      <c r="I118" s="61"/>
      <c r="J118" s="62"/>
      <c r="K118" s="62"/>
      <c r="L118" s="62"/>
      <c r="M118" s="63" t="str">
        <f t="shared" si="26"/>
        <v xml:space="preserve"> </v>
      </c>
      <c r="N118" s="154">
        <f t="shared" si="30"/>
        <v>52</v>
      </c>
      <c r="O118" s="155">
        <f t="shared" si="31"/>
        <v>52</v>
      </c>
      <c r="P118" s="156">
        <f t="shared" si="32"/>
        <v>0</v>
      </c>
      <c r="Q118" s="157">
        <f t="shared" si="33"/>
        <v>0</v>
      </c>
      <c r="R118" s="158" t="str">
        <f t="shared" si="34"/>
        <v xml:space="preserve"> </v>
      </c>
      <c r="S118" s="158">
        <f t="shared" si="27"/>
        <v>52</v>
      </c>
      <c r="T118" s="159">
        <f t="shared" si="35"/>
        <v>0</v>
      </c>
      <c r="U118" s="160">
        <f t="shared" si="36"/>
        <v>0</v>
      </c>
      <c r="V118" s="168" t="str">
        <f t="shared" si="28"/>
        <v xml:space="preserve"> </v>
      </c>
      <c r="W118" s="161">
        <f t="shared" si="29"/>
        <v>52</v>
      </c>
      <c r="X118" s="162">
        <v>0</v>
      </c>
      <c r="Y118" s="131">
        <v>1.1000000000000001</v>
      </c>
      <c r="Z118" s="130">
        <v>3.97</v>
      </c>
      <c r="AA118" s="130">
        <v>4.74</v>
      </c>
      <c r="AB118" s="130">
        <v>8.93</v>
      </c>
      <c r="AC118" s="130">
        <v>0</v>
      </c>
      <c r="AD118" s="131">
        <v>1.1000000000000001</v>
      </c>
      <c r="AE118" s="130">
        <v>4.2</v>
      </c>
      <c r="AF118" s="130">
        <v>5.0999999999999996</v>
      </c>
      <c r="AG118" s="132">
        <v>9.74</v>
      </c>
      <c r="AH118" s="65">
        <v>45.222453999999999</v>
      </c>
      <c r="AI118" s="58">
        <v>37.175753999999998</v>
      </c>
      <c r="AJ118" s="67">
        <v>20.760486</v>
      </c>
      <c r="AK118" s="58">
        <v>45</v>
      </c>
      <c r="AL118" s="58">
        <v>37</v>
      </c>
      <c r="AM118" s="67">
        <v>21</v>
      </c>
    </row>
    <row r="119" spans="1:39" ht="15" x14ac:dyDescent="0.25">
      <c r="A119" s="201" t="s">
        <v>160</v>
      </c>
      <c r="B119" s="201" t="s">
        <v>161</v>
      </c>
      <c r="C119" s="143">
        <v>52</v>
      </c>
      <c r="D119" s="52"/>
      <c r="E119" s="59"/>
      <c r="F119" s="59"/>
      <c r="G119" s="59"/>
      <c r="H119" s="60"/>
      <c r="I119" s="61"/>
      <c r="J119" s="62"/>
      <c r="K119" s="62"/>
      <c r="L119" s="62"/>
      <c r="M119" s="63" t="str">
        <f t="shared" si="26"/>
        <v xml:space="preserve"> </v>
      </c>
      <c r="N119" s="154">
        <f t="shared" si="30"/>
        <v>52</v>
      </c>
      <c r="O119" s="155">
        <f t="shared" si="31"/>
        <v>52</v>
      </c>
      <c r="P119" s="156">
        <f t="shared" si="32"/>
        <v>0</v>
      </c>
      <c r="Q119" s="157">
        <f t="shared" si="33"/>
        <v>0</v>
      </c>
      <c r="R119" s="158" t="str">
        <f t="shared" si="34"/>
        <v xml:space="preserve"> </v>
      </c>
      <c r="S119" s="158">
        <f t="shared" si="27"/>
        <v>52</v>
      </c>
      <c r="T119" s="159">
        <f t="shared" si="35"/>
        <v>0</v>
      </c>
      <c r="U119" s="160">
        <f t="shared" si="36"/>
        <v>0</v>
      </c>
      <c r="V119" s="168" t="str">
        <f t="shared" si="28"/>
        <v xml:space="preserve"> </v>
      </c>
      <c r="W119" s="161">
        <f t="shared" si="29"/>
        <v>52</v>
      </c>
      <c r="X119" s="162">
        <v>0</v>
      </c>
      <c r="Y119" s="131">
        <v>1</v>
      </c>
      <c r="Z119" s="130">
        <v>3.72</v>
      </c>
      <c r="AA119" s="130">
        <v>4.4000000000000004</v>
      </c>
      <c r="AB119" s="130">
        <v>8.1300000000000008</v>
      </c>
      <c r="AC119" s="130">
        <v>0</v>
      </c>
      <c r="AD119" s="131">
        <v>1</v>
      </c>
      <c r="AE119" s="130">
        <v>4.26</v>
      </c>
      <c r="AF119" s="130">
        <v>5.25</v>
      </c>
      <c r="AG119" s="132">
        <v>10.029999999999999</v>
      </c>
      <c r="AH119" s="65">
        <v>45.222453999999999</v>
      </c>
      <c r="AI119" s="58">
        <v>37.175753999999998</v>
      </c>
      <c r="AJ119" s="67">
        <v>20.760486</v>
      </c>
      <c r="AK119" s="58">
        <v>45</v>
      </c>
      <c r="AL119" s="58">
        <v>37</v>
      </c>
      <c r="AM119" s="67">
        <v>21</v>
      </c>
    </row>
    <row r="120" spans="1:39" ht="15" x14ac:dyDescent="0.25">
      <c r="A120" s="201" t="s">
        <v>162</v>
      </c>
      <c r="B120" s="201" t="s">
        <v>163</v>
      </c>
      <c r="C120" s="143">
        <v>54</v>
      </c>
      <c r="D120" s="52"/>
      <c r="E120" s="59"/>
      <c r="F120" s="59"/>
      <c r="G120" s="59"/>
      <c r="H120" s="60"/>
      <c r="I120" s="61"/>
      <c r="J120" s="62"/>
      <c r="K120" s="62"/>
      <c r="L120" s="62"/>
      <c r="M120" s="63" t="str">
        <f t="shared" si="26"/>
        <v xml:space="preserve"> </v>
      </c>
      <c r="N120" s="154">
        <f t="shared" si="30"/>
        <v>54</v>
      </c>
      <c r="O120" s="155">
        <f t="shared" si="31"/>
        <v>54</v>
      </c>
      <c r="P120" s="156">
        <f t="shared" si="32"/>
        <v>0</v>
      </c>
      <c r="Q120" s="157">
        <f t="shared" si="33"/>
        <v>0</v>
      </c>
      <c r="R120" s="158" t="str">
        <f t="shared" si="34"/>
        <v xml:space="preserve"> </v>
      </c>
      <c r="S120" s="158">
        <f t="shared" si="27"/>
        <v>54</v>
      </c>
      <c r="T120" s="159">
        <f t="shared" si="35"/>
        <v>0</v>
      </c>
      <c r="U120" s="160">
        <f t="shared" si="36"/>
        <v>0</v>
      </c>
      <c r="V120" s="168" t="str">
        <f t="shared" si="28"/>
        <v xml:space="preserve"> </v>
      </c>
      <c r="W120" s="161">
        <f t="shared" si="29"/>
        <v>54</v>
      </c>
      <c r="X120" s="162">
        <v>0</v>
      </c>
      <c r="Y120" s="131">
        <v>1</v>
      </c>
      <c r="Z120" s="130">
        <v>3.8</v>
      </c>
      <c r="AA120" s="130">
        <v>4.53</v>
      </c>
      <c r="AB120" s="130">
        <v>8.42</v>
      </c>
      <c r="AC120" s="130">
        <v>0</v>
      </c>
      <c r="AD120" s="131">
        <v>1</v>
      </c>
      <c r="AE120" s="130">
        <v>4.34</v>
      </c>
      <c r="AF120" s="130">
        <v>5.37</v>
      </c>
      <c r="AG120" s="132">
        <v>10.26</v>
      </c>
      <c r="AH120" s="65">
        <v>45.222453999999999</v>
      </c>
      <c r="AI120" s="58">
        <v>37.175753999999998</v>
      </c>
      <c r="AJ120" s="67">
        <v>20.760486</v>
      </c>
      <c r="AK120" s="58">
        <v>45</v>
      </c>
      <c r="AL120" s="58">
        <v>37</v>
      </c>
      <c r="AM120" s="67">
        <v>21</v>
      </c>
    </row>
    <row r="121" spans="1:39" ht="15" x14ac:dyDescent="0.25">
      <c r="A121" s="201" t="s">
        <v>164</v>
      </c>
      <c r="B121" s="201" t="s">
        <v>165</v>
      </c>
      <c r="C121" s="143">
        <v>54</v>
      </c>
      <c r="D121" s="52"/>
      <c r="E121" s="59"/>
      <c r="F121" s="59"/>
      <c r="G121" s="59"/>
      <c r="H121" s="60"/>
      <c r="I121" s="61"/>
      <c r="J121" s="62"/>
      <c r="K121" s="62"/>
      <c r="L121" s="62"/>
      <c r="M121" s="63" t="str">
        <f t="shared" si="26"/>
        <v xml:space="preserve"> </v>
      </c>
      <c r="N121" s="154">
        <f t="shared" si="30"/>
        <v>54</v>
      </c>
      <c r="O121" s="155">
        <f t="shared" si="31"/>
        <v>54</v>
      </c>
      <c r="P121" s="156">
        <f t="shared" si="32"/>
        <v>0</v>
      </c>
      <c r="Q121" s="157">
        <f t="shared" si="33"/>
        <v>0</v>
      </c>
      <c r="R121" s="158" t="str">
        <f t="shared" si="34"/>
        <v xml:space="preserve"> </v>
      </c>
      <c r="S121" s="158">
        <f t="shared" si="27"/>
        <v>54</v>
      </c>
      <c r="T121" s="159">
        <f t="shared" si="35"/>
        <v>0</v>
      </c>
      <c r="U121" s="160">
        <f t="shared" si="36"/>
        <v>0</v>
      </c>
      <c r="V121" s="168" t="str">
        <f t="shared" si="28"/>
        <v xml:space="preserve"> </v>
      </c>
      <c r="W121" s="161">
        <f t="shared" si="29"/>
        <v>54</v>
      </c>
      <c r="X121" s="162">
        <v>0</v>
      </c>
      <c r="Y121" s="131">
        <v>1.1000000000000001</v>
      </c>
      <c r="Z121" s="130">
        <v>4.96</v>
      </c>
      <c r="AA121" s="130">
        <v>5.89</v>
      </c>
      <c r="AB121" s="130">
        <v>11.54</v>
      </c>
      <c r="AC121" s="130">
        <v>0</v>
      </c>
      <c r="AD121" s="131">
        <v>1.1000000000000001</v>
      </c>
      <c r="AE121" s="130">
        <v>5.17</v>
      </c>
      <c r="AF121" s="130">
        <v>6.22</v>
      </c>
      <c r="AG121" s="132">
        <v>12.19</v>
      </c>
      <c r="AH121" s="65">
        <v>45.222453999999999</v>
      </c>
      <c r="AI121" s="58">
        <v>37.175753999999998</v>
      </c>
      <c r="AJ121" s="67">
        <v>20.760486</v>
      </c>
      <c r="AK121" s="58">
        <v>45</v>
      </c>
      <c r="AL121" s="58">
        <v>37</v>
      </c>
      <c r="AM121" s="67">
        <v>21</v>
      </c>
    </row>
    <row r="122" spans="1:39" ht="15" x14ac:dyDescent="0.25">
      <c r="A122" s="201" t="s">
        <v>166</v>
      </c>
      <c r="B122" s="201" t="s">
        <v>167</v>
      </c>
      <c r="C122" s="143">
        <v>54</v>
      </c>
      <c r="D122" s="52"/>
      <c r="E122" s="59"/>
      <c r="F122" s="59"/>
      <c r="G122" s="59"/>
      <c r="H122" s="60"/>
      <c r="I122" s="61"/>
      <c r="J122" s="62"/>
      <c r="K122" s="62"/>
      <c r="L122" s="62"/>
      <c r="M122" s="63" t="str">
        <f t="shared" si="26"/>
        <v xml:space="preserve"> </v>
      </c>
      <c r="N122" s="154">
        <f t="shared" si="30"/>
        <v>54</v>
      </c>
      <c r="O122" s="155">
        <f t="shared" si="31"/>
        <v>54</v>
      </c>
      <c r="P122" s="156">
        <f t="shared" si="32"/>
        <v>0</v>
      </c>
      <c r="Q122" s="157">
        <f t="shared" si="33"/>
        <v>0</v>
      </c>
      <c r="R122" s="158" t="str">
        <f t="shared" si="34"/>
        <v xml:space="preserve"> </v>
      </c>
      <c r="S122" s="158">
        <f t="shared" si="27"/>
        <v>54</v>
      </c>
      <c r="T122" s="159">
        <f t="shared" si="35"/>
        <v>0</v>
      </c>
      <c r="U122" s="160">
        <f t="shared" si="36"/>
        <v>0</v>
      </c>
      <c r="V122" s="168" t="str">
        <f t="shared" si="28"/>
        <v xml:space="preserve"> </v>
      </c>
      <c r="W122" s="161">
        <f t="shared" si="29"/>
        <v>54</v>
      </c>
      <c r="X122" s="162">
        <v>0</v>
      </c>
      <c r="Y122" s="131">
        <v>1.1000000000000001</v>
      </c>
      <c r="Z122" s="130">
        <v>4.99</v>
      </c>
      <c r="AA122" s="130">
        <v>5.93</v>
      </c>
      <c r="AB122" s="130">
        <v>11.62</v>
      </c>
      <c r="AC122" s="130">
        <v>0</v>
      </c>
      <c r="AD122" s="131">
        <v>1.1000000000000001</v>
      </c>
      <c r="AE122" s="130">
        <v>5.19</v>
      </c>
      <c r="AF122" s="130">
        <v>6.25</v>
      </c>
      <c r="AG122" s="132">
        <v>12.26</v>
      </c>
      <c r="AH122" s="65">
        <v>45.222453999999999</v>
      </c>
      <c r="AI122" s="58">
        <v>37.175753999999998</v>
      </c>
      <c r="AJ122" s="67">
        <v>20.760486</v>
      </c>
      <c r="AK122" s="58">
        <v>45</v>
      </c>
      <c r="AL122" s="58">
        <v>37</v>
      </c>
      <c r="AM122" s="67">
        <v>21</v>
      </c>
    </row>
    <row r="123" spans="1:39" ht="15" x14ac:dyDescent="0.25">
      <c r="A123" s="201" t="s">
        <v>168</v>
      </c>
      <c r="B123" s="201" t="s">
        <v>169</v>
      </c>
      <c r="C123" s="143">
        <v>54</v>
      </c>
      <c r="D123" s="52"/>
      <c r="E123" s="59"/>
      <c r="F123" s="59"/>
      <c r="G123" s="59"/>
      <c r="H123" s="60"/>
      <c r="I123" s="61"/>
      <c r="J123" s="62"/>
      <c r="K123" s="62"/>
      <c r="L123" s="62"/>
      <c r="M123" s="63" t="str">
        <f t="shared" si="26"/>
        <v xml:space="preserve"> </v>
      </c>
      <c r="N123" s="154">
        <f t="shared" si="30"/>
        <v>54</v>
      </c>
      <c r="O123" s="155">
        <f t="shared" si="31"/>
        <v>54</v>
      </c>
      <c r="P123" s="156">
        <f t="shared" si="32"/>
        <v>0</v>
      </c>
      <c r="Q123" s="157">
        <f t="shared" si="33"/>
        <v>0</v>
      </c>
      <c r="R123" s="158" t="str">
        <f t="shared" si="34"/>
        <v xml:space="preserve"> </v>
      </c>
      <c r="S123" s="158">
        <f t="shared" si="27"/>
        <v>54</v>
      </c>
      <c r="T123" s="159">
        <f t="shared" si="35"/>
        <v>0</v>
      </c>
      <c r="U123" s="160">
        <f t="shared" si="36"/>
        <v>0</v>
      </c>
      <c r="V123" s="168" t="str">
        <f t="shared" si="28"/>
        <v xml:space="preserve"> </v>
      </c>
      <c r="W123" s="161">
        <f t="shared" si="29"/>
        <v>54</v>
      </c>
      <c r="X123" s="162">
        <v>0</v>
      </c>
      <c r="Y123" s="131">
        <v>1.1000000000000001</v>
      </c>
      <c r="Z123" s="130">
        <v>4.96</v>
      </c>
      <c r="AA123" s="130">
        <v>5.89</v>
      </c>
      <c r="AB123" s="130">
        <v>11.54</v>
      </c>
      <c r="AC123" s="130">
        <v>0</v>
      </c>
      <c r="AD123" s="131">
        <v>1.1000000000000001</v>
      </c>
      <c r="AE123" s="130">
        <v>5.17</v>
      </c>
      <c r="AF123" s="130">
        <v>6.22</v>
      </c>
      <c r="AG123" s="132">
        <v>12.19</v>
      </c>
      <c r="AH123" s="65">
        <v>45.222453999999999</v>
      </c>
      <c r="AI123" s="58">
        <v>37.175753999999998</v>
      </c>
      <c r="AJ123" s="67">
        <v>20.760486</v>
      </c>
      <c r="AK123" s="58">
        <v>45</v>
      </c>
      <c r="AL123" s="58">
        <v>37</v>
      </c>
      <c r="AM123" s="67">
        <v>21</v>
      </c>
    </row>
    <row r="124" spans="1:39" ht="15" x14ac:dyDescent="0.25">
      <c r="A124" s="201" t="s">
        <v>170</v>
      </c>
      <c r="B124" s="201" t="s">
        <v>171</v>
      </c>
      <c r="C124" s="143">
        <v>52</v>
      </c>
      <c r="D124" s="52"/>
      <c r="E124" s="59"/>
      <c r="F124" s="59"/>
      <c r="G124" s="59"/>
      <c r="H124" s="60"/>
      <c r="I124" s="61"/>
      <c r="J124" s="62"/>
      <c r="K124" s="62"/>
      <c r="L124" s="62"/>
      <c r="M124" s="63" t="str">
        <f t="shared" si="26"/>
        <v xml:space="preserve"> </v>
      </c>
      <c r="N124" s="154">
        <f t="shared" si="30"/>
        <v>52</v>
      </c>
      <c r="O124" s="155">
        <f t="shared" si="31"/>
        <v>52</v>
      </c>
      <c r="P124" s="156">
        <f t="shared" si="32"/>
        <v>0</v>
      </c>
      <c r="Q124" s="157">
        <f t="shared" si="33"/>
        <v>0</v>
      </c>
      <c r="R124" s="158" t="str">
        <f t="shared" si="34"/>
        <v xml:space="preserve"> </v>
      </c>
      <c r="S124" s="158">
        <f t="shared" si="27"/>
        <v>52</v>
      </c>
      <c r="T124" s="159">
        <f t="shared" si="35"/>
        <v>0</v>
      </c>
      <c r="U124" s="160">
        <f t="shared" si="36"/>
        <v>0</v>
      </c>
      <c r="V124" s="168" t="str">
        <f t="shared" si="28"/>
        <v xml:space="preserve"> </v>
      </c>
      <c r="W124" s="161">
        <f t="shared" si="29"/>
        <v>52</v>
      </c>
      <c r="X124" s="162">
        <v>0</v>
      </c>
      <c r="Y124" s="131">
        <v>1</v>
      </c>
      <c r="Z124" s="130">
        <v>3.8</v>
      </c>
      <c r="AA124" s="130">
        <v>4.53</v>
      </c>
      <c r="AB124" s="130">
        <v>8.42</v>
      </c>
      <c r="AC124" s="130">
        <v>0</v>
      </c>
      <c r="AD124" s="131">
        <v>1</v>
      </c>
      <c r="AE124" s="130">
        <v>4.34</v>
      </c>
      <c r="AF124" s="130">
        <v>5.37</v>
      </c>
      <c r="AG124" s="132">
        <v>10.26</v>
      </c>
      <c r="AH124" s="65">
        <v>45.222453999999999</v>
      </c>
      <c r="AI124" s="58">
        <v>37.175753999999998</v>
      </c>
      <c r="AJ124" s="67">
        <v>20.760486</v>
      </c>
      <c r="AK124" s="58">
        <v>45</v>
      </c>
      <c r="AL124" s="58">
        <v>37</v>
      </c>
      <c r="AM124" s="67">
        <v>21</v>
      </c>
    </row>
    <row r="125" spans="1:39" ht="15" x14ac:dyDescent="0.25">
      <c r="A125" s="201" t="s">
        <v>172</v>
      </c>
      <c r="B125" s="201" t="s">
        <v>173</v>
      </c>
      <c r="C125" s="143">
        <v>52</v>
      </c>
      <c r="D125" s="52"/>
      <c r="E125" s="59"/>
      <c r="F125" s="59"/>
      <c r="G125" s="59"/>
      <c r="H125" s="60"/>
      <c r="I125" s="61"/>
      <c r="J125" s="62"/>
      <c r="K125" s="62"/>
      <c r="L125" s="62"/>
      <c r="M125" s="63" t="str">
        <f t="shared" si="26"/>
        <v xml:space="preserve"> </v>
      </c>
      <c r="N125" s="154">
        <f t="shared" si="30"/>
        <v>52</v>
      </c>
      <c r="O125" s="155">
        <f t="shared" si="31"/>
        <v>52</v>
      </c>
      <c r="P125" s="156">
        <f t="shared" si="32"/>
        <v>0</v>
      </c>
      <c r="Q125" s="157">
        <f t="shared" si="33"/>
        <v>0</v>
      </c>
      <c r="R125" s="158" t="str">
        <f t="shared" si="34"/>
        <v xml:space="preserve"> </v>
      </c>
      <c r="S125" s="158">
        <f t="shared" si="27"/>
        <v>52</v>
      </c>
      <c r="T125" s="159">
        <f t="shared" si="35"/>
        <v>0</v>
      </c>
      <c r="U125" s="160">
        <f t="shared" si="36"/>
        <v>0</v>
      </c>
      <c r="V125" s="168" t="str">
        <f t="shared" si="28"/>
        <v xml:space="preserve"> </v>
      </c>
      <c r="W125" s="161">
        <f t="shared" si="29"/>
        <v>52</v>
      </c>
      <c r="X125" s="162">
        <v>0</v>
      </c>
      <c r="Y125" s="131">
        <v>1</v>
      </c>
      <c r="Z125" s="130">
        <v>3.8</v>
      </c>
      <c r="AA125" s="130">
        <v>4.53</v>
      </c>
      <c r="AB125" s="130">
        <v>8.42</v>
      </c>
      <c r="AC125" s="130">
        <v>0</v>
      </c>
      <c r="AD125" s="131">
        <v>1</v>
      </c>
      <c r="AE125" s="130">
        <v>4.34</v>
      </c>
      <c r="AF125" s="130">
        <v>5.37</v>
      </c>
      <c r="AG125" s="132">
        <v>10.26</v>
      </c>
      <c r="AH125" s="65">
        <v>45.222453999999999</v>
      </c>
      <c r="AI125" s="58">
        <v>37.175753999999998</v>
      </c>
      <c r="AJ125" s="67">
        <v>20.760486</v>
      </c>
      <c r="AK125" s="58">
        <v>45</v>
      </c>
      <c r="AL125" s="58">
        <v>37</v>
      </c>
      <c r="AM125" s="67">
        <v>21</v>
      </c>
    </row>
    <row r="126" spans="1:39" ht="15" x14ac:dyDescent="0.25">
      <c r="A126" s="201" t="s">
        <v>174</v>
      </c>
      <c r="B126" s="201" t="s">
        <v>175</v>
      </c>
      <c r="C126" s="143">
        <v>54</v>
      </c>
      <c r="D126" s="52"/>
      <c r="E126" s="59"/>
      <c r="F126" s="59"/>
      <c r="G126" s="59"/>
      <c r="H126" s="60"/>
      <c r="I126" s="61"/>
      <c r="J126" s="62"/>
      <c r="K126" s="62"/>
      <c r="L126" s="62"/>
      <c r="M126" s="63" t="str">
        <f t="shared" si="26"/>
        <v xml:space="preserve"> </v>
      </c>
      <c r="N126" s="154">
        <f t="shared" si="30"/>
        <v>54</v>
      </c>
      <c r="O126" s="155">
        <f t="shared" si="31"/>
        <v>54</v>
      </c>
      <c r="P126" s="156">
        <f t="shared" si="32"/>
        <v>0</v>
      </c>
      <c r="Q126" s="157">
        <f t="shared" si="33"/>
        <v>0</v>
      </c>
      <c r="R126" s="158" t="str">
        <f t="shared" si="34"/>
        <v xml:space="preserve"> </v>
      </c>
      <c r="S126" s="158">
        <f t="shared" si="27"/>
        <v>54</v>
      </c>
      <c r="T126" s="159">
        <f t="shared" si="35"/>
        <v>0</v>
      </c>
      <c r="U126" s="160">
        <f t="shared" si="36"/>
        <v>0</v>
      </c>
      <c r="V126" s="168" t="str">
        <f t="shared" si="28"/>
        <v xml:space="preserve"> </v>
      </c>
      <c r="W126" s="161">
        <f t="shared" si="29"/>
        <v>54</v>
      </c>
      <c r="X126" s="162">
        <v>0</v>
      </c>
      <c r="Y126" s="131">
        <v>1.1000000000000001</v>
      </c>
      <c r="Z126" s="130">
        <v>4.32</v>
      </c>
      <c r="AA126" s="130">
        <v>5.53</v>
      </c>
      <c r="AB126" s="130">
        <v>10.91</v>
      </c>
      <c r="AC126" s="130">
        <v>0</v>
      </c>
      <c r="AD126" s="131">
        <v>1.1000000000000001</v>
      </c>
      <c r="AE126" s="130">
        <v>4.54</v>
      </c>
      <c r="AF126" s="130">
        <v>5.88</v>
      </c>
      <c r="AG126" s="132">
        <v>11.61</v>
      </c>
      <c r="AH126" s="65">
        <v>45.222453999999999</v>
      </c>
      <c r="AI126" s="58">
        <v>37.175753999999998</v>
      </c>
      <c r="AJ126" s="67">
        <v>20.760486</v>
      </c>
      <c r="AK126" s="58">
        <v>45</v>
      </c>
      <c r="AL126" s="58">
        <v>37</v>
      </c>
      <c r="AM126" s="67">
        <v>21</v>
      </c>
    </row>
    <row r="127" spans="1:39" ht="15" x14ac:dyDescent="0.25">
      <c r="A127" s="201" t="s">
        <v>176</v>
      </c>
      <c r="B127" s="201" t="s">
        <v>177</v>
      </c>
      <c r="C127" s="143">
        <v>54</v>
      </c>
      <c r="D127" s="52"/>
      <c r="E127" s="59"/>
      <c r="F127" s="59"/>
      <c r="G127" s="59"/>
      <c r="H127" s="60"/>
      <c r="I127" s="61"/>
      <c r="J127" s="62"/>
      <c r="K127" s="62"/>
      <c r="L127" s="62"/>
      <c r="M127" s="63" t="str">
        <f t="shared" si="26"/>
        <v xml:space="preserve"> </v>
      </c>
      <c r="N127" s="154">
        <f t="shared" si="30"/>
        <v>54</v>
      </c>
      <c r="O127" s="155">
        <f t="shared" si="31"/>
        <v>54</v>
      </c>
      <c r="P127" s="156">
        <f t="shared" si="32"/>
        <v>0</v>
      </c>
      <c r="Q127" s="157">
        <f t="shared" si="33"/>
        <v>0</v>
      </c>
      <c r="R127" s="158" t="str">
        <f t="shared" si="34"/>
        <v xml:space="preserve"> </v>
      </c>
      <c r="S127" s="158">
        <f t="shared" si="27"/>
        <v>54</v>
      </c>
      <c r="T127" s="159">
        <f t="shared" si="35"/>
        <v>0</v>
      </c>
      <c r="U127" s="160">
        <f t="shared" si="36"/>
        <v>0</v>
      </c>
      <c r="V127" s="168" t="str">
        <f t="shared" si="28"/>
        <v xml:space="preserve"> </v>
      </c>
      <c r="W127" s="161">
        <f t="shared" si="29"/>
        <v>54</v>
      </c>
      <c r="X127" s="162">
        <v>0</v>
      </c>
      <c r="Y127" s="131">
        <v>1.1000000000000001</v>
      </c>
      <c r="Z127" s="130">
        <v>3.73</v>
      </c>
      <c r="AA127" s="130">
        <v>4.6100000000000003</v>
      </c>
      <c r="AB127" s="130">
        <v>8.91</v>
      </c>
      <c r="AC127" s="130">
        <v>0</v>
      </c>
      <c r="AD127" s="131">
        <v>1.1000000000000001</v>
      </c>
      <c r="AE127" s="130">
        <v>3.96</v>
      </c>
      <c r="AF127" s="130">
        <v>4.97</v>
      </c>
      <c r="AG127" s="132">
        <v>9.7200000000000006</v>
      </c>
      <c r="AH127" s="65">
        <v>45.222453999999999</v>
      </c>
      <c r="AI127" s="58">
        <v>37.175753999999998</v>
      </c>
      <c r="AJ127" s="67">
        <v>20.760486</v>
      </c>
      <c r="AK127" s="58">
        <v>45</v>
      </c>
      <c r="AL127" s="58">
        <v>37</v>
      </c>
      <c r="AM127" s="67">
        <v>21</v>
      </c>
    </row>
    <row r="128" spans="1:39" ht="15" x14ac:dyDescent="0.25">
      <c r="A128" s="201" t="s">
        <v>178</v>
      </c>
      <c r="B128" s="201" t="s">
        <v>596</v>
      </c>
      <c r="C128" s="143">
        <v>185</v>
      </c>
      <c r="D128" s="52"/>
      <c r="E128" s="59"/>
      <c r="F128" s="59"/>
      <c r="G128" s="59"/>
      <c r="H128" s="60"/>
      <c r="I128" s="61"/>
      <c r="J128" s="62"/>
      <c r="K128" s="62"/>
      <c r="L128" s="62"/>
      <c r="M128" s="63" t="str">
        <f t="shared" si="26"/>
        <v xml:space="preserve"> </v>
      </c>
      <c r="N128" s="154">
        <f t="shared" si="30"/>
        <v>185</v>
      </c>
      <c r="O128" s="155">
        <f t="shared" si="31"/>
        <v>185</v>
      </c>
      <c r="P128" s="156">
        <f t="shared" si="32"/>
        <v>0</v>
      </c>
      <c r="Q128" s="157">
        <f t="shared" si="33"/>
        <v>0</v>
      </c>
      <c r="R128" s="158" t="str">
        <f t="shared" si="34"/>
        <v xml:space="preserve"> </v>
      </c>
      <c r="S128" s="158">
        <f t="shared" si="27"/>
        <v>185</v>
      </c>
      <c r="T128" s="159">
        <f t="shared" si="35"/>
        <v>0</v>
      </c>
      <c r="U128" s="160">
        <f t="shared" si="36"/>
        <v>0</v>
      </c>
      <c r="V128" s="168" t="str">
        <f t="shared" si="28"/>
        <v xml:space="preserve"> </v>
      </c>
      <c r="W128" s="161">
        <f t="shared" si="29"/>
        <v>185</v>
      </c>
      <c r="X128" s="162">
        <v>0</v>
      </c>
      <c r="Y128" s="131">
        <v>2.12</v>
      </c>
      <c r="Z128" s="130">
        <v>8.4700000000000006</v>
      </c>
      <c r="AA128" s="130">
        <v>10.27</v>
      </c>
      <c r="AB128" s="130">
        <v>16.09</v>
      </c>
      <c r="AC128" s="130">
        <v>0</v>
      </c>
      <c r="AD128" s="131">
        <v>2.12</v>
      </c>
      <c r="AE128" s="130">
        <v>10.029999999999999</v>
      </c>
      <c r="AF128" s="130">
        <v>12.07</v>
      </c>
      <c r="AG128" s="132">
        <v>24.69</v>
      </c>
      <c r="AH128" s="65">
        <v>45.222453999999999</v>
      </c>
      <c r="AI128" s="58">
        <v>37.175753999999998</v>
      </c>
      <c r="AJ128" s="67">
        <v>20.760486</v>
      </c>
      <c r="AK128" s="58">
        <v>45</v>
      </c>
      <c r="AL128" s="58">
        <v>37</v>
      </c>
      <c r="AM128" s="67">
        <v>21</v>
      </c>
    </row>
    <row r="129" spans="1:39" ht="15" x14ac:dyDescent="0.25">
      <c r="A129" s="201" t="s">
        <v>179</v>
      </c>
      <c r="B129" s="201" t="s">
        <v>180</v>
      </c>
      <c r="C129" s="143">
        <v>155</v>
      </c>
      <c r="D129" s="52"/>
      <c r="E129" s="59"/>
      <c r="F129" s="59"/>
      <c r="G129" s="59"/>
      <c r="H129" s="60"/>
      <c r="I129" s="61"/>
      <c r="J129" s="62"/>
      <c r="K129" s="62"/>
      <c r="L129" s="62"/>
      <c r="M129" s="63" t="str">
        <f t="shared" si="26"/>
        <v xml:space="preserve"> </v>
      </c>
      <c r="N129" s="154">
        <f t="shared" si="30"/>
        <v>155</v>
      </c>
      <c r="O129" s="155">
        <f t="shared" si="31"/>
        <v>155</v>
      </c>
      <c r="P129" s="156">
        <f t="shared" si="32"/>
        <v>0</v>
      </c>
      <c r="Q129" s="157">
        <f t="shared" si="33"/>
        <v>0</v>
      </c>
      <c r="R129" s="158" t="str">
        <f t="shared" si="34"/>
        <v xml:space="preserve"> </v>
      </c>
      <c r="S129" s="158">
        <f t="shared" si="27"/>
        <v>155</v>
      </c>
      <c r="T129" s="159">
        <f t="shared" si="35"/>
        <v>0</v>
      </c>
      <c r="U129" s="160">
        <f t="shared" si="36"/>
        <v>0</v>
      </c>
      <c r="V129" s="168" t="str">
        <f t="shared" si="28"/>
        <v xml:space="preserve"> </v>
      </c>
      <c r="W129" s="161">
        <f t="shared" si="29"/>
        <v>155</v>
      </c>
      <c r="X129" s="162">
        <v>0</v>
      </c>
      <c r="Y129" s="131">
        <v>1.65</v>
      </c>
      <c r="Z129" s="130">
        <v>5.66</v>
      </c>
      <c r="AA129" s="130">
        <v>7.04</v>
      </c>
      <c r="AB129" s="130">
        <v>13.8</v>
      </c>
      <c r="AC129" s="130">
        <v>0</v>
      </c>
      <c r="AD129" s="131">
        <v>1.65</v>
      </c>
      <c r="AE129" s="130">
        <v>6.07</v>
      </c>
      <c r="AF129" s="130">
        <v>7.7</v>
      </c>
      <c r="AG129" s="132">
        <v>15.62</v>
      </c>
      <c r="AH129" s="65">
        <v>45.222453999999999</v>
      </c>
      <c r="AI129" s="58">
        <v>37.175753999999998</v>
      </c>
      <c r="AJ129" s="67">
        <v>20.760486</v>
      </c>
      <c r="AK129" s="58">
        <v>45</v>
      </c>
      <c r="AL129" s="58">
        <v>37</v>
      </c>
      <c r="AM129" s="67">
        <v>21</v>
      </c>
    </row>
    <row r="130" spans="1:39" ht="15" x14ac:dyDescent="0.25">
      <c r="A130" s="201" t="s">
        <v>181</v>
      </c>
      <c r="B130" s="201" t="s">
        <v>182</v>
      </c>
      <c r="C130" s="143">
        <v>155</v>
      </c>
      <c r="D130" s="52"/>
      <c r="E130" s="59"/>
      <c r="F130" s="59"/>
      <c r="G130" s="59"/>
      <c r="H130" s="60"/>
      <c r="I130" s="61"/>
      <c r="J130" s="62"/>
      <c r="K130" s="62"/>
      <c r="L130" s="62"/>
      <c r="M130" s="63" t="str">
        <f t="shared" si="26"/>
        <v xml:space="preserve"> </v>
      </c>
      <c r="N130" s="154">
        <f t="shared" si="30"/>
        <v>155</v>
      </c>
      <c r="O130" s="155">
        <f t="shared" si="31"/>
        <v>155</v>
      </c>
      <c r="P130" s="156">
        <f t="shared" si="32"/>
        <v>0</v>
      </c>
      <c r="Q130" s="157">
        <f t="shared" si="33"/>
        <v>0</v>
      </c>
      <c r="R130" s="158" t="str">
        <f t="shared" si="34"/>
        <v xml:space="preserve"> </v>
      </c>
      <c r="S130" s="158">
        <f t="shared" si="27"/>
        <v>155</v>
      </c>
      <c r="T130" s="159">
        <f t="shared" si="35"/>
        <v>0</v>
      </c>
      <c r="U130" s="160">
        <f t="shared" si="36"/>
        <v>0</v>
      </c>
      <c r="V130" s="168" t="str">
        <f t="shared" si="28"/>
        <v xml:space="preserve"> </v>
      </c>
      <c r="W130" s="161">
        <f t="shared" si="29"/>
        <v>155</v>
      </c>
      <c r="X130" s="162">
        <v>0</v>
      </c>
      <c r="Y130" s="131">
        <v>1.65</v>
      </c>
      <c r="Z130" s="130">
        <v>5.57</v>
      </c>
      <c r="AA130" s="130">
        <v>6.99</v>
      </c>
      <c r="AB130" s="130">
        <v>13.58</v>
      </c>
      <c r="AC130" s="130">
        <v>0</v>
      </c>
      <c r="AD130" s="131">
        <v>1.65</v>
      </c>
      <c r="AE130" s="130">
        <v>5.99</v>
      </c>
      <c r="AF130" s="130">
        <v>7.65</v>
      </c>
      <c r="AG130" s="132">
        <v>15.3</v>
      </c>
      <c r="AH130" s="65">
        <v>45.222453999999999</v>
      </c>
      <c r="AI130" s="58">
        <v>37.175753999999998</v>
      </c>
      <c r="AJ130" s="67">
        <v>20.760486</v>
      </c>
      <c r="AK130" s="58">
        <v>45</v>
      </c>
      <c r="AL130" s="58">
        <v>37</v>
      </c>
      <c r="AM130" s="67">
        <v>21</v>
      </c>
    </row>
    <row r="131" spans="1:39" ht="26.25" x14ac:dyDescent="0.25">
      <c r="A131" s="201" t="s">
        <v>183</v>
      </c>
      <c r="B131" s="201" t="s">
        <v>184</v>
      </c>
      <c r="C131" s="143">
        <v>155</v>
      </c>
      <c r="D131" s="52"/>
      <c r="E131" s="59"/>
      <c r="F131" s="59"/>
      <c r="G131" s="59"/>
      <c r="H131" s="60"/>
      <c r="I131" s="61"/>
      <c r="J131" s="62"/>
      <c r="K131" s="62"/>
      <c r="L131" s="62"/>
      <c r="M131" s="63" t="str">
        <f t="shared" si="26"/>
        <v xml:space="preserve"> </v>
      </c>
      <c r="N131" s="154">
        <f t="shared" si="30"/>
        <v>155</v>
      </c>
      <c r="O131" s="155">
        <f t="shared" si="31"/>
        <v>155</v>
      </c>
      <c r="P131" s="156">
        <f t="shared" si="32"/>
        <v>0</v>
      </c>
      <c r="Q131" s="157">
        <f t="shared" si="33"/>
        <v>0</v>
      </c>
      <c r="R131" s="158" t="str">
        <f t="shared" si="34"/>
        <v xml:space="preserve"> </v>
      </c>
      <c r="S131" s="158">
        <f t="shared" si="27"/>
        <v>155</v>
      </c>
      <c r="T131" s="159">
        <f t="shared" si="35"/>
        <v>0</v>
      </c>
      <c r="U131" s="160">
        <f t="shared" si="36"/>
        <v>0</v>
      </c>
      <c r="V131" s="168" t="str">
        <f t="shared" si="28"/>
        <v xml:space="preserve"> </v>
      </c>
      <c r="W131" s="161">
        <f t="shared" si="29"/>
        <v>155</v>
      </c>
      <c r="X131" s="162">
        <v>0</v>
      </c>
      <c r="Y131" s="131">
        <v>1.65</v>
      </c>
      <c r="Z131" s="130">
        <v>5.56</v>
      </c>
      <c r="AA131" s="130">
        <v>6.91</v>
      </c>
      <c r="AB131" s="130">
        <v>12.98</v>
      </c>
      <c r="AC131" s="130">
        <v>0</v>
      </c>
      <c r="AD131" s="131">
        <v>1.65</v>
      </c>
      <c r="AE131" s="130">
        <v>6.68</v>
      </c>
      <c r="AF131" s="130">
        <v>8.7200000000000006</v>
      </c>
      <c r="AG131" s="132">
        <v>20.87</v>
      </c>
      <c r="AH131" s="65">
        <v>45.222453999999999</v>
      </c>
      <c r="AI131" s="58">
        <v>37.175753999999998</v>
      </c>
      <c r="AJ131" s="67">
        <v>20.760486</v>
      </c>
      <c r="AK131" s="58">
        <v>45</v>
      </c>
      <c r="AL131" s="58">
        <v>37</v>
      </c>
      <c r="AM131" s="67">
        <v>21</v>
      </c>
    </row>
    <row r="132" spans="1:39" ht="15" x14ac:dyDescent="0.25">
      <c r="A132" s="201" t="s">
        <v>185</v>
      </c>
      <c r="B132" s="201" t="s">
        <v>186</v>
      </c>
      <c r="C132" s="143">
        <v>120</v>
      </c>
      <c r="D132" s="52"/>
      <c r="E132" s="59"/>
      <c r="F132" s="59"/>
      <c r="G132" s="59"/>
      <c r="H132" s="60"/>
      <c r="I132" s="61"/>
      <c r="J132" s="62"/>
      <c r="K132" s="62"/>
      <c r="L132" s="62"/>
      <c r="M132" s="63" t="str">
        <f t="shared" si="26"/>
        <v xml:space="preserve"> </v>
      </c>
      <c r="N132" s="154">
        <f t="shared" si="30"/>
        <v>120</v>
      </c>
      <c r="O132" s="155">
        <f t="shared" si="31"/>
        <v>120</v>
      </c>
      <c r="P132" s="156">
        <f t="shared" si="32"/>
        <v>0</v>
      </c>
      <c r="Q132" s="157">
        <f t="shared" si="33"/>
        <v>0</v>
      </c>
      <c r="R132" s="158" t="str">
        <f t="shared" si="34"/>
        <v xml:space="preserve"> </v>
      </c>
      <c r="S132" s="158">
        <f t="shared" si="27"/>
        <v>120</v>
      </c>
      <c r="T132" s="159">
        <f t="shared" si="35"/>
        <v>0</v>
      </c>
      <c r="U132" s="160">
        <f t="shared" si="36"/>
        <v>0</v>
      </c>
      <c r="V132" s="168" t="str">
        <f t="shared" si="28"/>
        <v xml:space="preserve"> </v>
      </c>
      <c r="W132" s="161">
        <f t="shared" si="29"/>
        <v>120</v>
      </c>
      <c r="X132" s="162">
        <v>0</v>
      </c>
      <c r="Y132" s="131">
        <v>1.99</v>
      </c>
      <c r="Z132" s="130">
        <v>4.63</v>
      </c>
      <c r="AA132" s="130">
        <v>5.25</v>
      </c>
      <c r="AB132" s="130">
        <v>10.9</v>
      </c>
      <c r="AC132" s="130">
        <v>0</v>
      </c>
      <c r="AD132" s="131">
        <v>1.99</v>
      </c>
      <c r="AE132" s="130">
        <v>5.29</v>
      </c>
      <c r="AF132" s="130">
        <v>6.52</v>
      </c>
      <c r="AG132" s="132">
        <v>23.58</v>
      </c>
      <c r="AH132" s="65">
        <v>45.222453999999999</v>
      </c>
      <c r="AI132" s="58">
        <v>37.175753999999998</v>
      </c>
      <c r="AJ132" s="67">
        <v>20.760486</v>
      </c>
      <c r="AK132" s="58">
        <v>45</v>
      </c>
      <c r="AL132" s="58">
        <v>37</v>
      </c>
      <c r="AM132" s="67">
        <v>21</v>
      </c>
    </row>
    <row r="133" spans="1:39" ht="15" x14ac:dyDescent="0.25">
      <c r="A133" s="201" t="s">
        <v>187</v>
      </c>
      <c r="B133" s="201" t="s">
        <v>597</v>
      </c>
      <c r="C133" s="143">
        <v>154</v>
      </c>
      <c r="D133" s="52"/>
      <c r="E133" s="59"/>
      <c r="F133" s="59"/>
      <c r="G133" s="59"/>
      <c r="H133" s="60"/>
      <c r="I133" s="61"/>
      <c r="J133" s="62"/>
      <c r="K133" s="62"/>
      <c r="L133" s="62"/>
      <c r="M133" s="63" t="str">
        <f t="shared" si="26"/>
        <v xml:space="preserve"> </v>
      </c>
      <c r="N133" s="154">
        <f t="shared" si="30"/>
        <v>154</v>
      </c>
      <c r="O133" s="155">
        <f t="shared" si="31"/>
        <v>154</v>
      </c>
      <c r="P133" s="156">
        <f t="shared" si="32"/>
        <v>0</v>
      </c>
      <c r="Q133" s="157">
        <f t="shared" si="33"/>
        <v>0</v>
      </c>
      <c r="R133" s="158" t="str">
        <f t="shared" si="34"/>
        <v xml:space="preserve"> </v>
      </c>
      <c r="S133" s="158">
        <f t="shared" si="27"/>
        <v>154</v>
      </c>
      <c r="T133" s="159">
        <f t="shared" si="35"/>
        <v>0</v>
      </c>
      <c r="U133" s="160">
        <f t="shared" si="36"/>
        <v>0</v>
      </c>
      <c r="V133" s="168" t="str">
        <f t="shared" si="28"/>
        <v xml:space="preserve"> </v>
      </c>
      <c r="W133" s="161">
        <f t="shared" si="29"/>
        <v>154</v>
      </c>
      <c r="X133" s="162">
        <v>0</v>
      </c>
      <c r="Y133" s="131">
        <v>1.78</v>
      </c>
      <c r="Z133" s="130">
        <v>5.91</v>
      </c>
      <c r="AA133" s="130">
        <v>7.38</v>
      </c>
      <c r="AB133" s="130">
        <v>14.05</v>
      </c>
      <c r="AC133" s="130">
        <v>0</v>
      </c>
      <c r="AD133" s="131">
        <v>1.78</v>
      </c>
      <c r="AE133" s="130">
        <v>7.14</v>
      </c>
      <c r="AF133" s="130">
        <v>9.27</v>
      </c>
      <c r="AG133" s="132">
        <v>24.48</v>
      </c>
      <c r="AH133" s="65">
        <v>45.222453999999999</v>
      </c>
      <c r="AI133" s="58">
        <v>37.175753999999998</v>
      </c>
      <c r="AJ133" s="67">
        <v>20.760486</v>
      </c>
      <c r="AK133" s="58">
        <v>45</v>
      </c>
      <c r="AL133" s="58">
        <v>37</v>
      </c>
      <c r="AM133" s="67">
        <v>21</v>
      </c>
    </row>
    <row r="134" spans="1:39" ht="15" x14ac:dyDescent="0.25">
      <c r="A134" s="201" t="s">
        <v>188</v>
      </c>
      <c r="B134" s="201" t="s">
        <v>598</v>
      </c>
      <c r="C134" s="143">
        <v>73</v>
      </c>
      <c r="D134" s="52"/>
      <c r="E134" s="59"/>
      <c r="F134" s="59"/>
      <c r="G134" s="59"/>
      <c r="H134" s="60"/>
      <c r="I134" s="61"/>
      <c r="J134" s="62"/>
      <c r="K134" s="62"/>
      <c r="L134" s="62"/>
      <c r="M134" s="63" t="str">
        <f t="shared" si="26"/>
        <v xml:space="preserve"> </v>
      </c>
      <c r="N134" s="154">
        <f t="shared" si="30"/>
        <v>73</v>
      </c>
      <c r="O134" s="155">
        <f t="shared" si="31"/>
        <v>73</v>
      </c>
      <c r="P134" s="156">
        <f t="shared" si="32"/>
        <v>0</v>
      </c>
      <c r="Q134" s="157">
        <f t="shared" si="33"/>
        <v>0</v>
      </c>
      <c r="R134" s="158" t="str">
        <f t="shared" si="34"/>
        <v xml:space="preserve"> </v>
      </c>
      <c r="S134" s="158">
        <f t="shared" si="27"/>
        <v>73</v>
      </c>
      <c r="T134" s="159">
        <f t="shared" si="35"/>
        <v>0</v>
      </c>
      <c r="U134" s="160">
        <f t="shared" si="36"/>
        <v>0</v>
      </c>
      <c r="V134" s="168" t="str">
        <f t="shared" si="28"/>
        <v xml:space="preserve"> </v>
      </c>
      <c r="W134" s="161">
        <f t="shared" si="29"/>
        <v>73</v>
      </c>
      <c r="X134" s="162">
        <v>0</v>
      </c>
      <c r="Y134" s="131">
        <v>1.1000000000000001</v>
      </c>
      <c r="Z134" s="130">
        <v>3.96</v>
      </c>
      <c r="AA134" s="130">
        <v>4.97</v>
      </c>
      <c r="AB134" s="130">
        <v>9.58</v>
      </c>
      <c r="AC134" s="130">
        <v>0</v>
      </c>
      <c r="AD134" s="131">
        <v>1.1000000000000001</v>
      </c>
      <c r="AE134" s="130">
        <v>4.78</v>
      </c>
      <c r="AF134" s="130">
        <v>6.21</v>
      </c>
      <c r="AG134" s="132">
        <v>12.8</v>
      </c>
      <c r="AH134" s="65">
        <v>45.222453999999999</v>
      </c>
      <c r="AI134" s="58">
        <v>37.175753999999998</v>
      </c>
      <c r="AJ134" s="67">
        <v>20.760486</v>
      </c>
      <c r="AK134" s="58">
        <v>45</v>
      </c>
      <c r="AL134" s="58">
        <v>37</v>
      </c>
      <c r="AM134" s="67">
        <v>21</v>
      </c>
    </row>
    <row r="135" spans="1:39" ht="15" x14ac:dyDescent="0.25">
      <c r="A135" s="201" t="s">
        <v>189</v>
      </c>
      <c r="B135" s="201" t="s">
        <v>190</v>
      </c>
      <c r="C135" s="143">
        <v>155</v>
      </c>
      <c r="D135" s="52"/>
      <c r="E135" s="59"/>
      <c r="F135" s="59"/>
      <c r="G135" s="59"/>
      <c r="H135" s="60"/>
      <c r="I135" s="61"/>
      <c r="J135" s="62"/>
      <c r="K135" s="62"/>
      <c r="L135" s="62"/>
      <c r="M135" s="63" t="str">
        <f t="shared" si="26"/>
        <v xml:space="preserve"> </v>
      </c>
      <c r="N135" s="154">
        <f t="shared" si="30"/>
        <v>155</v>
      </c>
      <c r="O135" s="155">
        <f t="shared" si="31"/>
        <v>155</v>
      </c>
      <c r="P135" s="156">
        <f t="shared" si="32"/>
        <v>0</v>
      </c>
      <c r="Q135" s="157">
        <f t="shared" si="33"/>
        <v>0</v>
      </c>
      <c r="R135" s="158" t="str">
        <f t="shared" si="34"/>
        <v xml:space="preserve"> </v>
      </c>
      <c r="S135" s="158">
        <f t="shared" si="27"/>
        <v>155</v>
      </c>
      <c r="T135" s="159">
        <f t="shared" si="35"/>
        <v>0</v>
      </c>
      <c r="U135" s="160">
        <f t="shared" si="36"/>
        <v>0</v>
      </c>
      <c r="V135" s="168" t="str">
        <f t="shared" si="28"/>
        <v xml:space="preserve"> </v>
      </c>
      <c r="W135" s="161">
        <f t="shared" si="29"/>
        <v>155</v>
      </c>
      <c r="X135" s="162">
        <v>0</v>
      </c>
      <c r="Y135" s="131">
        <v>1.65</v>
      </c>
      <c r="Z135" s="130">
        <v>6.2</v>
      </c>
      <c r="AA135" s="130">
        <v>7.88</v>
      </c>
      <c r="AB135" s="130">
        <v>15.78</v>
      </c>
      <c r="AC135" s="130">
        <v>0</v>
      </c>
      <c r="AD135" s="131">
        <v>1.65</v>
      </c>
      <c r="AE135" s="130">
        <v>6.32</v>
      </c>
      <c r="AF135" s="130">
        <v>8.07</v>
      </c>
      <c r="AG135" s="132">
        <v>16.28</v>
      </c>
      <c r="AH135" s="65">
        <v>45.222453999999999</v>
      </c>
      <c r="AI135" s="58">
        <v>37.175753999999998</v>
      </c>
      <c r="AJ135" s="67">
        <v>20.760486</v>
      </c>
      <c r="AK135" s="58">
        <v>45</v>
      </c>
      <c r="AL135" s="58">
        <v>37</v>
      </c>
      <c r="AM135" s="67">
        <v>21</v>
      </c>
    </row>
    <row r="136" spans="1:39" ht="15" x14ac:dyDescent="0.25">
      <c r="A136" s="201" t="s">
        <v>191</v>
      </c>
      <c r="B136" s="201" t="s">
        <v>192</v>
      </c>
      <c r="C136" s="143">
        <v>100</v>
      </c>
      <c r="D136" s="52"/>
      <c r="E136" s="59"/>
      <c r="F136" s="59"/>
      <c r="G136" s="59"/>
      <c r="H136" s="60"/>
      <c r="I136" s="61"/>
      <c r="J136" s="62"/>
      <c r="K136" s="62"/>
      <c r="L136" s="62"/>
      <c r="M136" s="63" t="str">
        <f t="shared" si="26"/>
        <v xml:space="preserve"> </v>
      </c>
      <c r="N136" s="154">
        <f t="shared" si="30"/>
        <v>100</v>
      </c>
      <c r="O136" s="155">
        <f t="shared" si="31"/>
        <v>100</v>
      </c>
      <c r="P136" s="156">
        <f t="shared" si="32"/>
        <v>0</v>
      </c>
      <c r="Q136" s="157">
        <f t="shared" si="33"/>
        <v>0</v>
      </c>
      <c r="R136" s="158" t="str">
        <f t="shared" si="34"/>
        <v xml:space="preserve"> </v>
      </c>
      <c r="S136" s="158">
        <f t="shared" si="27"/>
        <v>100</v>
      </c>
      <c r="T136" s="159">
        <f t="shared" si="35"/>
        <v>0</v>
      </c>
      <c r="U136" s="160">
        <f t="shared" si="36"/>
        <v>0</v>
      </c>
      <c r="V136" s="168" t="str">
        <f t="shared" si="28"/>
        <v xml:space="preserve"> </v>
      </c>
      <c r="W136" s="161">
        <f t="shared" si="29"/>
        <v>100</v>
      </c>
      <c r="X136" s="162">
        <v>0</v>
      </c>
      <c r="Y136" s="131">
        <v>1.83</v>
      </c>
      <c r="Z136" s="130">
        <v>4.2300000000000004</v>
      </c>
      <c r="AA136" s="130">
        <v>4.8899999999999997</v>
      </c>
      <c r="AB136" s="130">
        <v>10.77</v>
      </c>
      <c r="AC136" s="130">
        <v>0</v>
      </c>
      <c r="AD136" s="131">
        <v>1.83</v>
      </c>
      <c r="AE136" s="130">
        <v>5.01</v>
      </c>
      <c r="AF136" s="130">
        <v>6.36</v>
      </c>
      <c r="AG136" s="132">
        <v>21.7</v>
      </c>
      <c r="AH136" s="65">
        <v>45.222453999999999</v>
      </c>
      <c r="AI136" s="58">
        <v>37.175753999999998</v>
      </c>
      <c r="AJ136" s="67">
        <v>20.760486</v>
      </c>
      <c r="AK136" s="58">
        <v>45</v>
      </c>
      <c r="AL136" s="58">
        <v>37</v>
      </c>
      <c r="AM136" s="67">
        <v>21</v>
      </c>
    </row>
    <row r="137" spans="1:39" ht="15" x14ac:dyDescent="0.25">
      <c r="A137" s="201" t="s">
        <v>193</v>
      </c>
      <c r="B137" s="201" t="s">
        <v>194</v>
      </c>
      <c r="C137" s="143">
        <v>25.700000762939453</v>
      </c>
      <c r="D137" s="52"/>
      <c r="E137" s="59"/>
      <c r="F137" s="59"/>
      <c r="G137" s="59"/>
      <c r="H137" s="60"/>
      <c r="I137" s="61"/>
      <c r="J137" s="62"/>
      <c r="K137" s="62"/>
      <c r="L137" s="62"/>
      <c r="M137" s="63" t="str">
        <f t="shared" si="26"/>
        <v xml:space="preserve"> </v>
      </c>
      <c r="N137" s="154">
        <f t="shared" ref="N137:N168" si="37">(C137-(G137*C137))</f>
        <v>25.700000762939453</v>
      </c>
      <c r="O137" s="155">
        <f t="shared" ref="O137:O168" si="38">(1-F137)*C137</f>
        <v>25.700000762939453</v>
      </c>
      <c r="P137" s="156">
        <f t="shared" ref="P137:P168" si="39">D137*((((I137*J137)*Z137)/AH137)+(((I137*K137)*AA137)/AI137)+(((I137*L137)*AB137)/AJ137)+(H137*Y137))</f>
        <v>0</v>
      </c>
      <c r="Q137" s="157">
        <f t="shared" ref="Q137:Q168" si="40">P137/(IF(D137&lt;=0,1,D137))</f>
        <v>0</v>
      </c>
      <c r="R137" s="158" t="str">
        <f t="shared" ref="R137:R168" si="41">IF(C137*F137=0, " ", Q137/(C137*(1-F137)))</f>
        <v xml:space="preserve"> </v>
      </c>
      <c r="S137" s="158">
        <f t="shared" si="27"/>
        <v>25.700000762939453</v>
      </c>
      <c r="T137" s="159">
        <f t="shared" ref="T137:T168" si="42">D137*((((I137*J137)*AE137)/AK137)+(((I137*K137)*AF137)/AL137)+(((I137*L137)*AG137)/AM137)+(H137*AD137))</f>
        <v>0</v>
      </c>
      <c r="U137" s="160">
        <f t="shared" ref="U137:U168" si="43">T137/(IF(D137&lt;=0,1,D137))</f>
        <v>0</v>
      </c>
      <c r="V137" s="168" t="str">
        <f t="shared" si="28"/>
        <v xml:space="preserve"> </v>
      </c>
      <c r="W137" s="161">
        <f t="shared" si="29"/>
        <v>25.700000762939453</v>
      </c>
      <c r="X137" s="162">
        <v>0</v>
      </c>
      <c r="Y137" s="131">
        <v>1.03</v>
      </c>
      <c r="Z137" s="130">
        <v>2.2999999999999998</v>
      </c>
      <c r="AA137" s="130">
        <v>2.52</v>
      </c>
      <c r="AB137" s="130">
        <v>3.38</v>
      </c>
      <c r="AC137" s="130">
        <v>0</v>
      </c>
      <c r="AD137" s="131">
        <v>1.03</v>
      </c>
      <c r="AE137" s="130">
        <v>2.2999999999999998</v>
      </c>
      <c r="AF137" s="130">
        <v>2.52</v>
      </c>
      <c r="AG137" s="132">
        <v>3.44</v>
      </c>
      <c r="AH137" s="65">
        <v>45.222453999999999</v>
      </c>
      <c r="AI137" s="58">
        <v>37.175753999999998</v>
      </c>
      <c r="AJ137" s="67">
        <v>20.760486</v>
      </c>
      <c r="AK137" s="58">
        <v>45</v>
      </c>
      <c r="AL137" s="58">
        <v>37</v>
      </c>
      <c r="AM137" s="67">
        <v>21</v>
      </c>
    </row>
    <row r="138" spans="1:39" ht="26.25" x14ac:dyDescent="0.25">
      <c r="A138" s="201" t="s">
        <v>195</v>
      </c>
      <c r="B138" s="201" t="s">
        <v>196</v>
      </c>
      <c r="C138" s="143">
        <v>25.700000762939453</v>
      </c>
      <c r="D138" s="52"/>
      <c r="E138" s="59"/>
      <c r="F138" s="59"/>
      <c r="G138" s="59"/>
      <c r="H138" s="60"/>
      <c r="I138" s="61"/>
      <c r="J138" s="62"/>
      <c r="K138" s="62"/>
      <c r="L138" s="62"/>
      <c r="M138" s="63" t="str">
        <f t="shared" ref="M138:M183" si="44">IF((L138+K138+J138)=0," ", IF((L138+K138+J138) = 1, "100%", "Adjust colums I-J-K to get 100%"))</f>
        <v xml:space="preserve"> </v>
      </c>
      <c r="N138" s="154">
        <f t="shared" si="37"/>
        <v>25.700000762939453</v>
      </c>
      <c r="O138" s="155">
        <f t="shared" si="38"/>
        <v>25.700000762939453</v>
      </c>
      <c r="P138" s="156">
        <f t="shared" si="39"/>
        <v>0</v>
      </c>
      <c r="Q138" s="157">
        <f t="shared" si="40"/>
        <v>0</v>
      </c>
      <c r="R138" s="158" t="str">
        <f t="shared" si="41"/>
        <v xml:space="preserve"> </v>
      </c>
      <c r="S138" s="158">
        <f t="shared" ref="S138:S183" si="45">P138+N138</f>
        <v>25.700000762939453</v>
      </c>
      <c r="T138" s="159">
        <f t="shared" si="42"/>
        <v>0</v>
      </c>
      <c r="U138" s="160">
        <f t="shared" si="43"/>
        <v>0</v>
      </c>
      <c r="V138" s="168" t="str">
        <f t="shared" ref="V138:V190" si="46">IF(C138*F138=0, " ", U138/(C138*(1-F138)))</f>
        <v xml:space="preserve"> </v>
      </c>
      <c r="W138" s="161">
        <f t="shared" ref="W138:W183" si="47">T138+N138</f>
        <v>25.700000762939453</v>
      </c>
      <c r="X138" s="162">
        <v>0</v>
      </c>
      <c r="Y138" s="131">
        <v>1</v>
      </c>
      <c r="Z138" s="130">
        <v>2.12</v>
      </c>
      <c r="AA138" s="130">
        <v>2.2599999999999998</v>
      </c>
      <c r="AB138" s="130">
        <v>3.03</v>
      </c>
      <c r="AC138" s="130">
        <v>0</v>
      </c>
      <c r="AD138" s="131">
        <v>1</v>
      </c>
      <c r="AE138" s="130">
        <v>2.19</v>
      </c>
      <c r="AF138" s="130">
        <v>2.38</v>
      </c>
      <c r="AG138" s="132">
        <v>3.17</v>
      </c>
      <c r="AH138" s="65">
        <v>45.222453999999999</v>
      </c>
      <c r="AI138" s="58">
        <v>37.175753999999998</v>
      </c>
      <c r="AJ138" s="67">
        <v>20.760486</v>
      </c>
      <c r="AK138" s="58">
        <v>45</v>
      </c>
      <c r="AL138" s="58">
        <v>37</v>
      </c>
      <c r="AM138" s="67">
        <v>21</v>
      </c>
    </row>
    <row r="139" spans="1:39" ht="15" x14ac:dyDescent="0.25">
      <c r="A139" s="201" t="s">
        <v>197</v>
      </c>
      <c r="B139" s="201" t="s">
        <v>198</v>
      </c>
      <c r="C139" s="143">
        <v>25.700000762939453</v>
      </c>
      <c r="D139" s="52"/>
      <c r="E139" s="59"/>
      <c r="F139" s="59"/>
      <c r="G139" s="59"/>
      <c r="H139" s="60"/>
      <c r="I139" s="61"/>
      <c r="J139" s="62"/>
      <c r="K139" s="62"/>
      <c r="L139" s="62"/>
      <c r="M139" s="63" t="str">
        <f t="shared" si="44"/>
        <v xml:space="preserve"> </v>
      </c>
      <c r="N139" s="154">
        <f t="shared" si="37"/>
        <v>25.700000762939453</v>
      </c>
      <c r="O139" s="155">
        <f t="shared" si="38"/>
        <v>25.700000762939453</v>
      </c>
      <c r="P139" s="156">
        <f t="shared" si="39"/>
        <v>0</v>
      </c>
      <c r="Q139" s="157">
        <f t="shared" si="40"/>
        <v>0</v>
      </c>
      <c r="R139" s="158" t="str">
        <f t="shared" si="41"/>
        <v xml:space="preserve"> </v>
      </c>
      <c r="S139" s="158">
        <f t="shared" si="45"/>
        <v>25.700000762939453</v>
      </c>
      <c r="T139" s="159">
        <f t="shared" si="42"/>
        <v>0</v>
      </c>
      <c r="U139" s="160">
        <f t="shared" si="43"/>
        <v>0</v>
      </c>
      <c r="V139" s="168" t="str">
        <f t="shared" si="46"/>
        <v xml:space="preserve"> </v>
      </c>
      <c r="W139" s="161">
        <f t="shared" si="47"/>
        <v>25.700000762939453</v>
      </c>
      <c r="X139" s="162">
        <v>0</v>
      </c>
      <c r="Y139" s="131">
        <v>1.29</v>
      </c>
      <c r="Z139" s="130">
        <v>2.69</v>
      </c>
      <c r="AA139" s="130">
        <v>2.96</v>
      </c>
      <c r="AB139" s="130">
        <v>4.58</v>
      </c>
      <c r="AC139" s="130">
        <v>0</v>
      </c>
      <c r="AD139" s="131">
        <v>1.29</v>
      </c>
      <c r="AE139" s="130">
        <v>2.89</v>
      </c>
      <c r="AF139" s="130">
        <v>3.28</v>
      </c>
      <c r="AG139" s="132">
        <v>5.42</v>
      </c>
      <c r="AH139" s="65">
        <v>45.222453999999999</v>
      </c>
      <c r="AI139" s="58">
        <v>37.175753999999998</v>
      </c>
      <c r="AJ139" s="67">
        <v>20.760486</v>
      </c>
      <c r="AK139" s="58">
        <v>45</v>
      </c>
      <c r="AL139" s="58">
        <v>37</v>
      </c>
      <c r="AM139" s="67">
        <v>21</v>
      </c>
    </row>
    <row r="140" spans="1:39" ht="15" x14ac:dyDescent="0.25">
      <c r="A140" s="201" t="s">
        <v>199</v>
      </c>
      <c r="B140" s="201" t="s">
        <v>599</v>
      </c>
      <c r="C140" s="143">
        <v>73</v>
      </c>
      <c r="D140" s="52"/>
      <c r="E140" s="59"/>
      <c r="F140" s="59"/>
      <c r="G140" s="59"/>
      <c r="H140" s="60"/>
      <c r="I140" s="61"/>
      <c r="J140" s="62"/>
      <c r="K140" s="62"/>
      <c r="L140" s="62"/>
      <c r="M140" s="63" t="str">
        <f t="shared" si="44"/>
        <v xml:space="preserve"> </v>
      </c>
      <c r="N140" s="154">
        <f t="shared" si="37"/>
        <v>73</v>
      </c>
      <c r="O140" s="155">
        <f t="shared" si="38"/>
        <v>73</v>
      </c>
      <c r="P140" s="156">
        <f t="shared" si="39"/>
        <v>0</v>
      </c>
      <c r="Q140" s="157">
        <f t="shared" si="40"/>
        <v>0</v>
      </c>
      <c r="R140" s="158" t="str">
        <f t="shared" si="41"/>
        <v xml:space="preserve"> </v>
      </c>
      <c r="S140" s="158">
        <f t="shared" si="45"/>
        <v>73</v>
      </c>
      <c r="T140" s="159">
        <f t="shared" si="42"/>
        <v>0</v>
      </c>
      <c r="U140" s="160">
        <f t="shared" si="43"/>
        <v>0</v>
      </c>
      <c r="V140" s="168" t="str">
        <f t="shared" si="46"/>
        <v xml:space="preserve"> </v>
      </c>
      <c r="W140" s="161">
        <f t="shared" si="47"/>
        <v>73</v>
      </c>
      <c r="X140" s="162">
        <v>0</v>
      </c>
      <c r="Y140" s="131">
        <v>1.1000000000000001</v>
      </c>
      <c r="Z140" s="130">
        <v>4.32</v>
      </c>
      <c r="AA140" s="130">
        <v>5.53</v>
      </c>
      <c r="AB140" s="130">
        <v>10.91</v>
      </c>
      <c r="AC140" s="130">
        <v>0</v>
      </c>
      <c r="AD140" s="131">
        <v>1.1000000000000001</v>
      </c>
      <c r="AE140" s="130">
        <v>4.54</v>
      </c>
      <c r="AF140" s="130">
        <v>5.88</v>
      </c>
      <c r="AG140" s="132">
        <v>11.61</v>
      </c>
      <c r="AH140" s="65">
        <v>45.222453999999999</v>
      </c>
      <c r="AI140" s="58">
        <v>37.175753999999998</v>
      </c>
      <c r="AJ140" s="67">
        <v>20.760486</v>
      </c>
      <c r="AK140" s="58">
        <v>45</v>
      </c>
      <c r="AL140" s="58">
        <v>37</v>
      </c>
      <c r="AM140" s="67">
        <v>21</v>
      </c>
    </row>
    <row r="141" spans="1:39" ht="15" x14ac:dyDescent="0.25">
      <c r="A141" s="201" t="s">
        <v>200</v>
      </c>
      <c r="B141" s="201" t="s">
        <v>600</v>
      </c>
      <c r="C141" s="143">
        <v>73</v>
      </c>
      <c r="D141" s="52"/>
      <c r="E141" s="59"/>
      <c r="F141" s="59"/>
      <c r="G141" s="59"/>
      <c r="H141" s="60"/>
      <c r="I141" s="61"/>
      <c r="J141" s="62"/>
      <c r="K141" s="62"/>
      <c r="L141" s="62"/>
      <c r="M141" s="63" t="str">
        <f t="shared" si="44"/>
        <v xml:space="preserve"> </v>
      </c>
      <c r="N141" s="154">
        <f t="shared" si="37"/>
        <v>73</v>
      </c>
      <c r="O141" s="155">
        <f t="shared" si="38"/>
        <v>73</v>
      </c>
      <c r="P141" s="156">
        <f t="shared" si="39"/>
        <v>0</v>
      </c>
      <c r="Q141" s="157">
        <f t="shared" si="40"/>
        <v>0</v>
      </c>
      <c r="R141" s="158" t="str">
        <f t="shared" si="41"/>
        <v xml:space="preserve"> </v>
      </c>
      <c r="S141" s="158">
        <f t="shared" si="45"/>
        <v>73</v>
      </c>
      <c r="T141" s="159">
        <f t="shared" si="42"/>
        <v>0</v>
      </c>
      <c r="U141" s="160">
        <f t="shared" si="43"/>
        <v>0</v>
      </c>
      <c r="V141" s="168" t="str">
        <f t="shared" si="46"/>
        <v xml:space="preserve"> </v>
      </c>
      <c r="W141" s="161">
        <f t="shared" si="47"/>
        <v>73</v>
      </c>
      <c r="X141" s="162">
        <v>0</v>
      </c>
      <c r="Y141" s="131">
        <v>1.1000000000000001</v>
      </c>
      <c r="Z141" s="130">
        <v>4.3499999999999996</v>
      </c>
      <c r="AA141" s="130">
        <v>5.57</v>
      </c>
      <c r="AB141" s="130">
        <v>10.99</v>
      </c>
      <c r="AC141" s="130">
        <v>0</v>
      </c>
      <c r="AD141" s="131">
        <v>1.1000000000000001</v>
      </c>
      <c r="AE141" s="130">
        <v>4.57</v>
      </c>
      <c r="AF141" s="130">
        <v>5.92</v>
      </c>
      <c r="AG141" s="132">
        <v>11.7</v>
      </c>
      <c r="AH141" s="65">
        <v>45.222453999999999</v>
      </c>
      <c r="AI141" s="58">
        <v>37.175753999999998</v>
      </c>
      <c r="AJ141" s="67">
        <v>20.760486</v>
      </c>
      <c r="AK141" s="58">
        <v>45</v>
      </c>
      <c r="AL141" s="58">
        <v>37</v>
      </c>
      <c r="AM141" s="67">
        <v>21</v>
      </c>
    </row>
    <row r="142" spans="1:39" ht="15" x14ac:dyDescent="0.25">
      <c r="A142" s="201" t="s">
        <v>201</v>
      </c>
      <c r="B142" s="201" t="s">
        <v>202</v>
      </c>
      <c r="C142" s="143">
        <v>52</v>
      </c>
      <c r="D142" s="52"/>
      <c r="E142" s="59"/>
      <c r="F142" s="59"/>
      <c r="G142" s="59"/>
      <c r="H142" s="60"/>
      <c r="I142" s="61"/>
      <c r="J142" s="62"/>
      <c r="K142" s="62"/>
      <c r="L142" s="62"/>
      <c r="M142" s="63" t="str">
        <f t="shared" si="44"/>
        <v xml:space="preserve"> </v>
      </c>
      <c r="N142" s="154">
        <f t="shared" si="37"/>
        <v>52</v>
      </c>
      <c r="O142" s="155">
        <f t="shared" si="38"/>
        <v>52</v>
      </c>
      <c r="P142" s="156">
        <f t="shared" si="39"/>
        <v>0</v>
      </c>
      <c r="Q142" s="157">
        <f t="shared" si="40"/>
        <v>0</v>
      </c>
      <c r="R142" s="158" t="str">
        <f t="shared" si="41"/>
        <v xml:space="preserve"> </v>
      </c>
      <c r="S142" s="158">
        <f t="shared" si="45"/>
        <v>52</v>
      </c>
      <c r="T142" s="159">
        <f t="shared" si="42"/>
        <v>0</v>
      </c>
      <c r="U142" s="160">
        <f t="shared" si="43"/>
        <v>0</v>
      </c>
      <c r="V142" s="168" t="str">
        <f t="shared" si="46"/>
        <v xml:space="preserve"> </v>
      </c>
      <c r="W142" s="161">
        <f t="shared" si="47"/>
        <v>52</v>
      </c>
      <c r="X142" s="162">
        <v>0</v>
      </c>
      <c r="Y142" s="131">
        <v>1.02</v>
      </c>
      <c r="Z142" s="130">
        <v>2.82</v>
      </c>
      <c r="AA142" s="130">
        <v>3.34</v>
      </c>
      <c r="AB142" s="130">
        <v>7.05</v>
      </c>
      <c r="AC142" s="130">
        <v>0</v>
      </c>
      <c r="AD142" s="131">
        <v>1.02</v>
      </c>
      <c r="AE142" s="130">
        <v>3.02</v>
      </c>
      <c r="AF142" s="130">
        <v>3.69</v>
      </c>
      <c r="AG142" s="132">
        <v>8.3000000000000007</v>
      </c>
      <c r="AH142" s="65">
        <v>45.222453999999999</v>
      </c>
      <c r="AI142" s="58">
        <v>37.175753999999998</v>
      </c>
      <c r="AJ142" s="67">
        <v>20.760486</v>
      </c>
      <c r="AK142" s="58">
        <v>45</v>
      </c>
      <c r="AL142" s="58">
        <v>37</v>
      </c>
      <c r="AM142" s="67">
        <v>21</v>
      </c>
    </row>
    <row r="143" spans="1:39" ht="15" x14ac:dyDescent="0.25">
      <c r="A143" s="201" t="s">
        <v>203</v>
      </c>
      <c r="B143" s="201" t="s">
        <v>1018</v>
      </c>
      <c r="C143" s="143">
        <v>73</v>
      </c>
      <c r="D143" s="52"/>
      <c r="E143" s="59"/>
      <c r="F143" s="59"/>
      <c r="G143" s="59"/>
      <c r="H143" s="60"/>
      <c r="I143" s="61"/>
      <c r="J143" s="62"/>
      <c r="K143" s="62"/>
      <c r="L143" s="62"/>
      <c r="M143" s="63" t="str">
        <f t="shared" si="44"/>
        <v xml:space="preserve"> </v>
      </c>
      <c r="N143" s="154">
        <f t="shared" si="37"/>
        <v>73</v>
      </c>
      <c r="O143" s="155">
        <f t="shared" si="38"/>
        <v>73</v>
      </c>
      <c r="P143" s="156">
        <f t="shared" si="39"/>
        <v>0</v>
      </c>
      <c r="Q143" s="157">
        <f t="shared" si="40"/>
        <v>0</v>
      </c>
      <c r="R143" s="158" t="str">
        <f t="shared" si="41"/>
        <v xml:space="preserve"> </v>
      </c>
      <c r="S143" s="158">
        <f t="shared" si="45"/>
        <v>73</v>
      </c>
      <c r="T143" s="159">
        <f t="shared" si="42"/>
        <v>0</v>
      </c>
      <c r="U143" s="160">
        <f t="shared" si="43"/>
        <v>0</v>
      </c>
      <c r="V143" s="168" t="str">
        <f t="shared" si="46"/>
        <v xml:space="preserve"> </v>
      </c>
      <c r="W143" s="161">
        <f>T143+N143</f>
        <v>73</v>
      </c>
      <c r="X143" s="162">
        <v>0</v>
      </c>
      <c r="Y143" s="131">
        <v>1.1000000000000001</v>
      </c>
      <c r="Z143" s="130">
        <v>4.32</v>
      </c>
      <c r="AA143" s="130">
        <v>5.53</v>
      </c>
      <c r="AB143" s="130">
        <v>10.91</v>
      </c>
      <c r="AC143" s="130">
        <v>0</v>
      </c>
      <c r="AD143" s="131">
        <v>1.1000000000000001</v>
      </c>
      <c r="AE143" s="130">
        <v>4.54</v>
      </c>
      <c r="AF143" s="130">
        <v>5.88</v>
      </c>
      <c r="AG143" s="132">
        <v>11.61</v>
      </c>
      <c r="AH143" s="65">
        <v>45.222453999999999</v>
      </c>
      <c r="AI143" s="58">
        <v>37.175753999999998</v>
      </c>
      <c r="AJ143" s="67">
        <v>20.760486</v>
      </c>
      <c r="AK143" s="58">
        <v>45</v>
      </c>
      <c r="AL143" s="58">
        <v>37</v>
      </c>
      <c r="AM143" s="67">
        <v>21</v>
      </c>
    </row>
    <row r="144" spans="1:39" ht="15" x14ac:dyDescent="0.25">
      <c r="A144" s="201" t="s">
        <v>204</v>
      </c>
      <c r="B144" s="201" t="s">
        <v>205</v>
      </c>
      <c r="C144" s="143">
        <v>52</v>
      </c>
      <c r="D144" s="52"/>
      <c r="E144" s="59"/>
      <c r="F144" s="59"/>
      <c r="G144" s="59"/>
      <c r="H144" s="60"/>
      <c r="I144" s="61"/>
      <c r="J144" s="62"/>
      <c r="K144" s="62"/>
      <c r="L144" s="62"/>
      <c r="M144" s="63" t="str">
        <f t="shared" si="44"/>
        <v xml:space="preserve"> </v>
      </c>
      <c r="N144" s="154">
        <f t="shared" si="37"/>
        <v>52</v>
      </c>
      <c r="O144" s="155">
        <f t="shared" si="38"/>
        <v>52</v>
      </c>
      <c r="P144" s="156">
        <f t="shared" si="39"/>
        <v>0</v>
      </c>
      <c r="Q144" s="157">
        <f t="shared" si="40"/>
        <v>0</v>
      </c>
      <c r="R144" s="158" t="str">
        <f t="shared" si="41"/>
        <v xml:space="preserve"> </v>
      </c>
      <c r="S144" s="158">
        <f t="shared" si="45"/>
        <v>52</v>
      </c>
      <c r="T144" s="159">
        <f t="shared" si="42"/>
        <v>0</v>
      </c>
      <c r="U144" s="160">
        <f t="shared" si="43"/>
        <v>0</v>
      </c>
      <c r="V144" s="168" t="str">
        <f t="shared" si="46"/>
        <v xml:space="preserve"> </v>
      </c>
      <c r="W144" s="161">
        <f t="shared" si="47"/>
        <v>52</v>
      </c>
      <c r="X144" s="162">
        <v>0</v>
      </c>
      <c r="Y144" s="131">
        <v>1.1000000000000001</v>
      </c>
      <c r="Z144" s="130">
        <v>4.32</v>
      </c>
      <c r="AA144" s="130">
        <v>5.53</v>
      </c>
      <c r="AB144" s="130">
        <v>10.91</v>
      </c>
      <c r="AC144" s="130">
        <v>0</v>
      </c>
      <c r="AD144" s="131">
        <v>1.1000000000000001</v>
      </c>
      <c r="AE144" s="130">
        <v>4.54</v>
      </c>
      <c r="AF144" s="130">
        <v>5.88</v>
      </c>
      <c r="AG144" s="132">
        <v>11.61</v>
      </c>
      <c r="AH144" s="65">
        <v>45.222453999999999</v>
      </c>
      <c r="AI144" s="58">
        <v>37.175753999999998</v>
      </c>
      <c r="AJ144" s="67">
        <v>20.760486</v>
      </c>
      <c r="AK144" s="58">
        <v>45</v>
      </c>
      <c r="AL144" s="58">
        <v>37</v>
      </c>
      <c r="AM144" s="67">
        <v>21</v>
      </c>
    </row>
    <row r="145" spans="1:39" ht="15" x14ac:dyDescent="0.25">
      <c r="A145" s="201" t="s">
        <v>206</v>
      </c>
      <c r="B145" s="201" t="s">
        <v>207</v>
      </c>
      <c r="C145" s="143">
        <v>155</v>
      </c>
      <c r="D145" s="52"/>
      <c r="E145" s="59"/>
      <c r="F145" s="59"/>
      <c r="G145" s="59"/>
      <c r="H145" s="60"/>
      <c r="I145" s="61"/>
      <c r="J145" s="62"/>
      <c r="K145" s="62"/>
      <c r="L145" s="62"/>
      <c r="M145" s="63" t="str">
        <f t="shared" si="44"/>
        <v xml:space="preserve"> </v>
      </c>
      <c r="N145" s="154">
        <f t="shared" si="37"/>
        <v>155</v>
      </c>
      <c r="O145" s="155">
        <f t="shared" si="38"/>
        <v>155</v>
      </c>
      <c r="P145" s="156">
        <f t="shared" si="39"/>
        <v>0</v>
      </c>
      <c r="Q145" s="157">
        <f t="shared" si="40"/>
        <v>0</v>
      </c>
      <c r="R145" s="158" t="str">
        <f t="shared" si="41"/>
        <v xml:space="preserve"> </v>
      </c>
      <c r="S145" s="158">
        <f t="shared" si="45"/>
        <v>155</v>
      </c>
      <c r="T145" s="159">
        <f t="shared" si="42"/>
        <v>0</v>
      </c>
      <c r="U145" s="160">
        <f t="shared" si="43"/>
        <v>0</v>
      </c>
      <c r="V145" s="168" t="str">
        <f t="shared" si="46"/>
        <v xml:space="preserve"> </v>
      </c>
      <c r="W145" s="161">
        <f t="shared" si="47"/>
        <v>155</v>
      </c>
      <c r="X145" s="162">
        <v>0</v>
      </c>
      <c r="Y145" s="131">
        <v>1.65</v>
      </c>
      <c r="Z145" s="130">
        <v>6.16</v>
      </c>
      <c r="AA145" s="130">
        <v>7.85</v>
      </c>
      <c r="AB145" s="130">
        <v>15.78</v>
      </c>
      <c r="AC145" s="130">
        <v>0</v>
      </c>
      <c r="AD145" s="131">
        <v>1.65</v>
      </c>
      <c r="AE145" s="130">
        <v>6.3</v>
      </c>
      <c r="AF145" s="130">
        <v>8.06</v>
      </c>
      <c r="AG145" s="132">
        <v>16.28</v>
      </c>
      <c r="AH145" s="65">
        <v>45.222453999999999</v>
      </c>
      <c r="AI145" s="58">
        <v>37.175753999999998</v>
      </c>
      <c r="AJ145" s="67">
        <v>20.760486</v>
      </c>
      <c r="AK145" s="58">
        <v>45</v>
      </c>
      <c r="AL145" s="58">
        <v>37</v>
      </c>
      <c r="AM145" s="67">
        <v>21</v>
      </c>
    </row>
    <row r="146" spans="1:39" ht="15" x14ac:dyDescent="0.25">
      <c r="A146" s="201" t="s">
        <v>878</v>
      </c>
      <c r="B146" s="201" t="s">
        <v>879</v>
      </c>
      <c r="C146" s="143"/>
      <c r="D146" s="52"/>
      <c r="E146" s="59"/>
      <c r="F146" s="59"/>
      <c r="G146" s="59"/>
      <c r="H146" s="60"/>
      <c r="I146" s="61"/>
      <c r="J146" s="62"/>
      <c r="K146" s="62"/>
      <c r="L146" s="62"/>
      <c r="M146" s="63" t="str">
        <f t="shared" si="44"/>
        <v xml:space="preserve"> </v>
      </c>
      <c r="N146" s="154">
        <f t="shared" si="37"/>
        <v>0</v>
      </c>
      <c r="O146" s="155">
        <f t="shared" si="38"/>
        <v>0</v>
      </c>
      <c r="P146" s="156">
        <f t="shared" si="39"/>
        <v>0</v>
      </c>
      <c r="Q146" s="157">
        <f t="shared" si="40"/>
        <v>0</v>
      </c>
      <c r="R146" s="158" t="str">
        <f t="shared" si="41"/>
        <v xml:space="preserve"> </v>
      </c>
      <c r="S146" s="158">
        <f t="shared" si="45"/>
        <v>0</v>
      </c>
      <c r="T146" s="159">
        <f t="shared" si="42"/>
        <v>0</v>
      </c>
      <c r="U146" s="160">
        <f t="shared" si="43"/>
        <v>0</v>
      </c>
      <c r="V146" s="168" t="str">
        <f t="shared" si="46"/>
        <v xml:space="preserve"> </v>
      </c>
      <c r="W146" s="161">
        <f t="shared" si="47"/>
        <v>0</v>
      </c>
      <c r="X146" s="162">
        <v>0.22370000184</v>
      </c>
      <c r="Y146" s="131">
        <v>0</v>
      </c>
      <c r="Z146" s="130">
        <v>0</v>
      </c>
      <c r="AA146" s="130">
        <v>0</v>
      </c>
      <c r="AB146" s="130">
        <v>0</v>
      </c>
      <c r="AC146" s="130">
        <v>0.22370000184</v>
      </c>
      <c r="AD146" s="131">
        <v>0</v>
      </c>
      <c r="AE146" s="130">
        <v>0</v>
      </c>
      <c r="AF146" s="130">
        <v>0</v>
      </c>
      <c r="AG146" s="132">
        <v>0</v>
      </c>
      <c r="AH146" s="65">
        <v>1</v>
      </c>
      <c r="AI146" s="58">
        <v>1</v>
      </c>
      <c r="AJ146" s="67">
        <v>1</v>
      </c>
      <c r="AK146" s="58">
        <v>1</v>
      </c>
      <c r="AL146" s="58">
        <v>1</v>
      </c>
      <c r="AM146" s="67">
        <v>1</v>
      </c>
    </row>
    <row r="147" spans="1:39" ht="15" x14ac:dyDescent="0.25">
      <c r="A147" s="201" t="s">
        <v>208</v>
      </c>
      <c r="B147" s="201" t="s">
        <v>209</v>
      </c>
      <c r="C147" s="143">
        <v>50</v>
      </c>
      <c r="D147" s="52"/>
      <c r="E147" s="59"/>
      <c r="F147" s="59"/>
      <c r="G147" s="59"/>
      <c r="H147" s="60"/>
      <c r="I147" s="61"/>
      <c r="J147" s="62"/>
      <c r="K147" s="62"/>
      <c r="L147" s="62"/>
      <c r="M147" s="63" t="str">
        <f t="shared" si="44"/>
        <v xml:space="preserve"> </v>
      </c>
      <c r="N147" s="154">
        <f t="shared" si="37"/>
        <v>50</v>
      </c>
      <c r="O147" s="155">
        <f t="shared" si="38"/>
        <v>50</v>
      </c>
      <c r="P147" s="156">
        <f t="shared" si="39"/>
        <v>0</v>
      </c>
      <c r="Q147" s="157">
        <f t="shared" si="40"/>
        <v>0</v>
      </c>
      <c r="R147" s="158" t="str">
        <f t="shared" si="41"/>
        <v xml:space="preserve"> </v>
      </c>
      <c r="S147" s="158">
        <f t="shared" si="45"/>
        <v>50</v>
      </c>
      <c r="T147" s="159">
        <f t="shared" si="42"/>
        <v>0</v>
      </c>
      <c r="U147" s="160">
        <f t="shared" si="43"/>
        <v>0</v>
      </c>
      <c r="V147" s="168" t="str">
        <f t="shared" si="46"/>
        <v xml:space="preserve"> </v>
      </c>
      <c r="W147" s="161">
        <f t="shared" si="47"/>
        <v>50</v>
      </c>
      <c r="X147" s="162">
        <v>0</v>
      </c>
      <c r="Y147" s="131">
        <v>0.98</v>
      </c>
      <c r="Z147" s="130">
        <v>2.77</v>
      </c>
      <c r="AA147" s="130">
        <v>3.02</v>
      </c>
      <c r="AB147" s="130">
        <v>4.7300000000000004</v>
      </c>
      <c r="AC147" s="130">
        <v>0</v>
      </c>
      <c r="AD147" s="131">
        <v>0.98</v>
      </c>
      <c r="AE147" s="130">
        <v>2.77</v>
      </c>
      <c r="AF147" s="130">
        <v>3.02</v>
      </c>
      <c r="AG147" s="132">
        <v>4.7300000000000004</v>
      </c>
      <c r="AH147" s="65">
        <v>45.222453999999999</v>
      </c>
      <c r="AI147" s="58">
        <v>37.175753999999998</v>
      </c>
      <c r="AJ147" s="67">
        <v>20.760486</v>
      </c>
      <c r="AK147" s="58">
        <v>45</v>
      </c>
      <c r="AL147" s="58">
        <v>37</v>
      </c>
      <c r="AM147" s="67">
        <v>21</v>
      </c>
    </row>
    <row r="148" spans="1:39" ht="15" x14ac:dyDescent="0.25">
      <c r="A148" s="201" t="s">
        <v>210</v>
      </c>
      <c r="B148" s="201" t="s">
        <v>211</v>
      </c>
      <c r="C148" s="143">
        <v>50</v>
      </c>
      <c r="D148" s="52"/>
      <c r="E148" s="59"/>
      <c r="F148" s="59"/>
      <c r="G148" s="59"/>
      <c r="H148" s="60"/>
      <c r="I148" s="61"/>
      <c r="J148" s="62"/>
      <c r="K148" s="62"/>
      <c r="L148" s="62"/>
      <c r="M148" s="63" t="str">
        <f t="shared" si="44"/>
        <v xml:space="preserve"> </v>
      </c>
      <c r="N148" s="154">
        <f t="shared" si="37"/>
        <v>50</v>
      </c>
      <c r="O148" s="155">
        <f t="shared" si="38"/>
        <v>50</v>
      </c>
      <c r="P148" s="156">
        <f t="shared" si="39"/>
        <v>0</v>
      </c>
      <c r="Q148" s="157">
        <f t="shared" si="40"/>
        <v>0</v>
      </c>
      <c r="R148" s="158" t="str">
        <f t="shared" si="41"/>
        <v xml:space="preserve"> </v>
      </c>
      <c r="S148" s="158">
        <f t="shared" si="45"/>
        <v>50</v>
      </c>
      <c r="T148" s="159">
        <f t="shared" si="42"/>
        <v>0</v>
      </c>
      <c r="U148" s="160">
        <f t="shared" si="43"/>
        <v>0</v>
      </c>
      <c r="V148" s="168" t="str">
        <f t="shared" si="46"/>
        <v xml:space="preserve"> </v>
      </c>
      <c r="W148" s="161">
        <f t="shared" si="47"/>
        <v>50</v>
      </c>
      <c r="X148" s="162">
        <v>0</v>
      </c>
      <c r="Y148" s="131">
        <v>0.98</v>
      </c>
      <c r="Z148" s="130">
        <v>2.77</v>
      </c>
      <c r="AA148" s="130">
        <v>3.02</v>
      </c>
      <c r="AB148" s="130">
        <v>4.68</v>
      </c>
      <c r="AC148" s="130">
        <v>0</v>
      </c>
      <c r="AD148" s="131">
        <v>0.98</v>
      </c>
      <c r="AE148" s="130">
        <v>2.77</v>
      </c>
      <c r="AF148" s="130">
        <v>3.02</v>
      </c>
      <c r="AG148" s="132">
        <v>4.68</v>
      </c>
      <c r="AH148" s="65">
        <v>45.222453999999999</v>
      </c>
      <c r="AI148" s="58">
        <v>37.175753999999998</v>
      </c>
      <c r="AJ148" s="67">
        <v>20.760486</v>
      </c>
      <c r="AK148" s="58">
        <v>45</v>
      </c>
      <c r="AL148" s="58">
        <v>37</v>
      </c>
      <c r="AM148" s="67">
        <v>21</v>
      </c>
    </row>
    <row r="149" spans="1:39" ht="15" x14ac:dyDescent="0.25">
      <c r="A149" s="201" t="s">
        <v>212</v>
      </c>
      <c r="B149" s="201" t="s">
        <v>213</v>
      </c>
      <c r="C149" s="143">
        <v>50</v>
      </c>
      <c r="D149" s="52"/>
      <c r="E149" s="59"/>
      <c r="F149" s="59"/>
      <c r="G149" s="59"/>
      <c r="H149" s="60"/>
      <c r="I149" s="61"/>
      <c r="J149" s="62"/>
      <c r="K149" s="62"/>
      <c r="L149" s="62"/>
      <c r="M149" s="63" t="str">
        <f t="shared" si="44"/>
        <v xml:space="preserve"> </v>
      </c>
      <c r="N149" s="154">
        <f t="shared" si="37"/>
        <v>50</v>
      </c>
      <c r="O149" s="155">
        <f t="shared" si="38"/>
        <v>50</v>
      </c>
      <c r="P149" s="156">
        <f t="shared" si="39"/>
        <v>0</v>
      </c>
      <c r="Q149" s="157">
        <f t="shared" si="40"/>
        <v>0</v>
      </c>
      <c r="R149" s="158" t="str">
        <f t="shared" si="41"/>
        <v xml:space="preserve"> </v>
      </c>
      <c r="S149" s="158">
        <f t="shared" si="45"/>
        <v>50</v>
      </c>
      <c r="T149" s="159">
        <f t="shared" si="42"/>
        <v>0</v>
      </c>
      <c r="U149" s="160">
        <f t="shared" si="43"/>
        <v>0</v>
      </c>
      <c r="V149" s="168" t="str">
        <f t="shared" si="46"/>
        <v xml:space="preserve"> </v>
      </c>
      <c r="W149" s="161">
        <f t="shared" si="47"/>
        <v>50</v>
      </c>
      <c r="X149" s="162">
        <v>0</v>
      </c>
      <c r="Y149" s="131">
        <v>0.98</v>
      </c>
      <c r="Z149" s="130">
        <v>2.77</v>
      </c>
      <c r="AA149" s="130">
        <v>3.02</v>
      </c>
      <c r="AB149" s="130">
        <v>4.68</v>
      </c>
      <c r="AC149" s="130">
        <v>0</v>
      </c>
      <c r="AD149" s="131">
        <v>0.98</v>
      </c>
      <c r="AE149" s="130">
        <v>2.77</v>
      </c>
      <c r="AF149" s="130">
        <v>3.02</v>
      </c>
      <c r="AG149" s="132">
        <v>4.68</v>
      </c>
      <c r="AH149" s="65">
        <v>45.222453999999999</v>
      </c>
      <c r="AI149" s="58">
        <v>37.175753999999998</v>
      </c>
      <c r="AJ149" s="67">
        <v>20.760486</v>
      </c>
      <c r="AK149" s="58">
        <v>45</v>
      </c>
      <c r="AL149" s="58">
        <v>37</v>
      </c>
      <c r="AM149" s="67">
        <v>21</v>
      </c>
    </row>
    <row r="150" spans="1:39" ht="15" x14ac:dyDescent="0.25">
      <c r="A150" s="201" t="s">
        <v>214</v>
      </c>
      <c r="B150" s="201" t="s">
        <v>215</v>
      </c>
      <c r="C150" s="143">
        <v>50</v>
      </c>
      <c r="D150" s="52"/>
      <c r="E150" s="59"/>
      <c r="F150" s="59"/>
      <c r="G150" s="59"/>
      <c r="H150" s="60"/>
      <c r="I150" s="61"/>
      <c r="J150" s="62"/>
      <c r="K150" s="62"/>
      <c r="L150" s="62"/>
      <c r="M150" s="63" t="str">
        <f t="shared" si="44"/>
        <v xml:space="preserve"> </v>
      </c>
      <c r="N150" s="154">
        <f t="shared" si="37"/>
        <v>50</v>
      </c>
      <c r="O150" s="155">
        <f t="shared" si="38"/>
        <v>50</v>
      </c>
      <c r="P150" s="156">
        <f t="shared" si="39"/>
        <v>0</v>
      </c>
      <c r="Q150" s="157">
        <f t="shared" si="40"/>
        <v>0</v>
      </c>
      <c r="R150" s="158" t="str">
        <f t="shared" si="41"/>
        <v xml:space="preserve"> </v>
      </c>
      <c r="S150" s="158">
        <f t="shared" si="45"/>
        <v>50</v>
      </c>
      <c r="T150" s="159">
        <f t="shared" si="42"/>
        <v>0</v>
      </c>
      <c r="U150" s="160">
        <f t="shared" si="43"/>
        <v>0</v>
      </c>
      <c r="V150" s="168" t="str">
        <f t="shared" si="46"/>
        <v xml:space="preserve"> </v>
      </c>
      <c r="W150" s="161">
        <f t="shared" si="47"/>
        <v>50</v>
      </c>
      <c r="X150" s="162">
        <v>0</v>
      </c>
      <c r="Y150" s="131">
        <v>0.98</v>
      </c>
      <c r="Z150" s="130">
        <v>2.84</v>
      </c>
      <c r="AA150" s="130">
        <v>3.09</v>
      </c>
      <c r="AB150" s="130">
        <v>5.21</v>
      </c>
      <c r="AC150" s="130">
        <v>0</v>
      </c>
      <c r="AD150" s="131">
        <v>0.98</v>
      </c>
      <c r="AE150" s="130">
        <v>2.84</v>
      </c>
      <c r="AF150" s="130">
        <v>3.09</v>
      </c>
      <c r="AG150" s="132">
        <v>5.21</v>
      </c>
      <c r="AH150" s="65">
        <v>45.222453999999999</v>
      </c>
      <c r="AI150" s="58">
        <v>37.175753999999998</v>
      </c>
      <c r="AJ150" s="67">
        <v>20.760486</v>
      </c>
      <c r="AK150" s="58">
        <v>45</v>
      </c>
      <c r="AL150" s="58">
        <v>37</v>
      </c>
      <c r="AM150" s="67">
        <v>21</v>
      </c>
    </row>
    <row r="151" spans="1:39" ht="15" x14ac:dyDescent="0.25">
      <c r="A151" s="201" t="s">
        <v>216</v>
      </c>
      <c r="B151" s="201" t="s">
        <v>217</v>
      </c>
      <c r="C151" s="143">
        <v>50</v>
      </c>
      <c r="D151" s="52"/>
      <c r="E151" s="59"/>
      <c r="F151" s="59"/>
      <c r="G151" s="59"/>
      <c r="H151" s="60"/>
      <c r="I151" s="61"/>
      <c r="J151" s="62"/>
      <c r="K151" s="62"/>
      <c r="L151" s="62"/>
      <c r="M151" s="63" t="str">
        <f t="shared" si="44"/>
        <v xml:space="preserve"> </v>
      </c>
      <c r="N151" s="154">
        <f t="shared" si="37"/>
        <v>50</v>
      </c>
      <c r="O151" s="155">
        <f t="shared" si="38"/>
        <v>50</v>
      </c>
      <c r="P151" s="156">
        <f t="shared" si="39"/>
        <v>0</v>
      </c>
      <c r="Q151" s="157">
        <f t="shared" si="40"/>
        <v>0</v>
      </c>
      <c r="R151" s="158" t="str">
        <f t="shared" si="41"/>
        <v xml:space="preserve"> </v>
      </c>
      <c r="S151" s="158">
        <f t="shared" si="45"/>
        <v>50</v>
      </c>
      <c r="T151" s="159">
        <f t="shared" si="42"/>
        <v>0</v>
      </c>
      <c r="U151" s="160">
        <f t="shared" si="43"/>
        <v>0</v>
      </c>
      <c r="V151" s="168" t="str">
        <f t="shared" si="46"/>
        <v xml:space="preserve"> </v>
      </c>
      <c r="W151" s="161">
        <f t="shared" si="47"/>
        <v>50</v>
      </c>
      <c r="X151" s="162">
        <v>0</v>
      </c>
      <c r="Y151" s="131">
        <v>0.98</v>
      </c>
      <c r="Z151" s="130">
        <v>2.84</v>
      </c>
      <c r="AA151" s="130">
        <v>3.08</v>
      </c>
      <c r="AB151" s="130">
        <v>5.2</v>
      </c>
      <c r="AC151" s="130">
        <v>0</v>
      </c>
      <c r="AD151" s="131">
        <v>0.98</v>
      </c>
      <c r="AE151" s="130">
        <v>2.84</v>
      </c>
      <c r="AF151" s="130">
        <v>3.08</v>
      </c>
      <c r="AG151" s="132">
        <v>5.2</v>
      </c>
      <c r="AH151" s="65">
        <v>45.222453999999999</v>
      </c>
      <c r="AI151" s="58">
        <v>37.175753999999998</v>
      </c>
      <c r="AJ151" s="67">
        <v>20.760486</v>
      </c>
      <c r="AK151" s="58">
        <v>45</v>
      </c>
      <c r="AL151" s="58">
        <v>37</v>
      </c>
      <c r="AM151" s="67">
        <v>21</v>
      </c>
    </row>
    <row r="152" spans="1:39" ht="15" x14ac:dyDescent="0.25">
      <c r="A152" s="201" t="s">
        <v>218</v>
      </c>
      <c r="B152" s="201" t="s">
        <v>219</v>
      </c>
      <c r="C152" s="143">
        <v>81</v>
      </c>
      <c r="D152" s="52"/>
      <c r="E152" s="59"/>
      <c r="F152" s="59"/>
      <c r="G152" s="59"/>
      <c r="H152" s="60"/>
      <c r="I152" s="61"/>
      <c r="J152" s="62"/>
      <c r="K152" s="62"/>
      <c r="L152" s="62"/>
      <c r="M152" s="63" t="str">
        <f t="shared" si="44"/>
        <v xml:space="preserve"> </v>
      </c>
      <c r="N152" s="154">
        <f t="shared" si="37"/>
        <v>81</v>
      </c>
      <c r="O152" s="155">
        <f t="shared" si="38"/>
        <v>81</v>
      </c>
      <c r="P152" s="156">
        <f t="shared" si="39"/>
        <v>0</v>
      </c>
      <c r="Q152" s="157">
        <f t="shared" si="40"/>
        <v>0</v>
      </c>
      <c r="R152" s="158" t="str">
        <f t="shared" si="41"/>
        <v xml:space="preserve"> </v>
      </c>
      <c r="S152" s="158">
        <f t="shared" si="45"/>
        <v>81</v>
      </c>
      <c r="T152" s="159">
        <f t="shared" si="42"/>
        <v>0</v>
      </c>
      <c r="U152" s="160">
        <f t="shared" si="43"/>
        <v>0</v>
      </c>
      <c r="V152" s="168" t="str">
        <f t="shared" si="46"/>
        <v xml:space="preserve"> </v>
      </c>
      <c r="W152" s="161">
        <f t="shared" si="47"/>
        <v>81</v>
      </c>
      <c r="X152" s="162">
        <v>0</v>
      </c>
      <c r="Y152" s="131">
        <v>0.88</v>
      </c>
      <c r="Z152" s="130">
        <v>3.63</v>
      </c>
      <c r="AA152" s="130">
        <v>4.34</v>
      </c>
      <c r="AB152" s="130">
        <v>7.9</v>
      </c>
      <c r="AC152" s="130">
        <v>0</v>
      </c>
      <c r="AD152" s="131">
        <v>0.88</v>
      </c>
      <c r="AE152" s="130">
        <v>3.77</v>
      </c>
      <c r="AF152" s="130">
        <v>4.54</v>
      </c>
      <c r="AG152" s="132">
        <v>8.6199999999999992</v>
      </c>
      <c r="AH152" s="65">
        <v>45.222453999999999</v>
      </c>
      <c r="AI152" s="58">
        <v>37.175753999999998</v>
      </c>
      <c r="AJ152" s="67">
        <v>20.760486</v>
      </c>
      <c r="AK152" s="58">
        <v>45</v>
      </c>
      <c r="AL152" s="58">
        <v>37</v>
      </c>
      <c r="AM152" s="67">
        <v>21</v>
      </c>
    </row>
    <row r="153" spans="1:39" ht="15" x14ac:dyDescent="0.25">
      <c r="A153" s="201" t="s">
        <v>220</v>
      </c>
      <c r="B153" s="201" t="s">
        <v>221</v>
      </c>
      <c r="C153" s="143">
        <v>81</v>
      </c>
      <c r="D153" s="52"/>
      <c r="E153" s="59"/>
      <c r="F153" s="59"/>
      <c r="G153" s="59"/>
      <c r="H153" s="60"/>
      <c r="I153" s="61"/>
      <c r="J153" s="62"/>
      <c r="K153" s="62"/>
      <c r="L153" s="62"/>
      <c r="M153" s="63" t="str">
        <f t="shared" si="44"/>
        <v xml:space="preserve"> </v>
      </c>
      <c r="N153" s="154">
        <f t="shared" si="37"/>
        <v>81</v>
      </c>
      <c r="O153" s="155">
        <f t="shared" si="38"/>
        <v>81</v>
      </c>
      <c r="P153" s="156">
        <f t="shared" si="39"/>
        <v>0</v>
      </c>
      <c r="Q153" s="157">
        <f t="shared" si="40"/>
        <v>0</v>
      </c>
      <c r="R153" s="158" t="str">
        <f t="shared" si="41"/>
        <v xml:space="preserve"> </v>
      </c>
      <c r="S153" s="158">
        <f t="shared" si="45"/>
        <v>81</v>
      </c>
      <c r="T153" s="159">
        <f t="shared" si="42"/>
        <v>0</v>
      </c>
      <c r="U153" s="160">
        <f t="shared" si="43"/>
        <v>0</v>
      </c>
      <c r="V153" s="168" t="str">
        <f t="shared" si="46"/>
        <v xml:space="preserve"> </v>
      </c>
      <c r="W153" s="161">
        <f t="shared" si="47"/>
        <v>81</v>
      </c>
      <c r="X153" s="162">
        <v>0</v>
      </c>
      <c r="Y153" s="131">
        <v>0.88</v>
      </c>
      <c r="Z153" s="130">
        <v>3.77</v>
      </c>
      <c r="AA153" s="130">
        <v>4.63</v>
      </c>
      <c r="AB153" s="130">
        <v>7.9</v>
      </c>
      <c r="AC153" s="130">
        <v>0</v>
      </c>
      <c r="AD153" s="131">
        <v>0.88</v>
      </c>
      <c r="AE153" s="130">
        <v>4.0199999999999996</v>
      </c>
      <c r="AF153" s="130">
        <v>5.01</v>
      </c>
      <c r="AG153" s="132">
        <v>8.6199999999999992</v>
      </c>
      <c r="AH153" s="65">
        <v>45.222453999999999</v>
      </c>
      <c r="AI153" s="58">
        <v>37.175753999999998</v>
      </c>
      <c r="AJ153" s="67">
        <v>20.760486</v>
      </c>
      <c r="AK153" s="58">
        <v>45</v>
      </c>
      <c r="AL153" s="58">
        <v>37</v>
      </c>
      <c r="AM153" s="67">
        <v>21</v>
      </c>
    </row>
    <row r="154" spans="1:39" ht="15" x14ac:dyDescent="0.25">
      <c r="A154" s="201" t="s">
        <v>222</v>
      </c>
      <c r="B154" s="201" t="s">
        <v>223</v>
      </c>
      <c r="C154" s="143">
        <v>81</v>
      </c>
      <c r="D154" s="52"/>
      <c r="E154" s="59"/>
      <c r="F154" s="59"/>
      <c r="G154" s="59"/>
      <c r="H154" s="60"/>
      <c r="I154" s="61"/>
      <c r="J154" s="62"/>
      <c r="K154" s="62"/>
      <c r="L154" s="62"/>
      <c r="M154" s="63" t="str">
        <f t="shared" si="44"/>
        <v xml:space="preserve"> </v>
      </c>
      <c r="N154" s="154">
        <f t="shared" si="37"/>
        <v>81</v>
      </c>
      <c r="O154" s="155">
        <f t="shared" si="38"/>
        <v>81</v>
      </c>
      <c r="P154" s="156">
        <f t="shared" si="39"/>
        <v>0</v>
      </c>
      <c r="Q154" s="157">
        <f t="shared" si="40"/>
        <v>0</v>
      </c>
      <c r="R154" s="158" t="str">
        <f t="shared" si="41"/>
        <v xml:space="preserve"> </v>
      </c>
      <c r="S154" s="158">
        <f t="shared" si="45"/>
        <v>81</v>
      </c>
      <c r="T154" s="159">
        <f t="shared" si="42"/>
        <v>0</v>
      </c>
      <c r="U154" s="160">
        <f t="shared" si="43"/>
        <v>0</v>
      </c>
      <c r="V154" s="168" t="str">
        <f t="shared" si="46"/>
        <v xml:space="preserve"> </v>
      </c>
      <c r="W154" s="161">
        <f t="shared" si="47"/>
        <v>81</v>
      </c>
      <c r="X154" s="162">
        <v>0</v>
      </c>
      <c r="Y154" s="131">
        <v>0.88</v>
      </c>
      <c r="Z154" s="130">
        <v>3.9</v>
      </c>
      <c r="AA154" s="130">
        <v>4.7</v>
      </c>
      <c r="AB154" s="130">
        <v>8.1199999999999992</v>
      </c>
      <c r="AC154" s="130">
        <v>0</v>
      </c>
      <c r="AD154" s="131">
        <v>0.88</v>
      </c>
      <c r="AE154" s="130">
        <v>4.1399999999999997</v>
      </c>
      <c r="AF154" s="130">
        <v>5.0599999999999996</v>
      </c>
      <c r="AG154" s="132">
        <v>8.8000000000000007</v>
      </c>
      <c r="AH154" s="65">
        <v>45.222453999999999</v>
      </c>
      <c r="AI154" s="58">
        <v>37.175753999999998</v>
      </c>
      <c r="AJ154" s="67">
        <v>20.760486</v>
      </c>
      <c r="AK154" s="58">
        <v>45</v>
      </c>
      <c r="AL154" s="58">
        <v>37</v>
      </c>
      <c r="AM154" s="67">
        <v>21</v>
      </c>
    </row>
    <row r="155" spans="1:39" ht="15" x14ac:dyDescent="0.25">
      <c r="A155" s="201" t="s">
        <v>224</v>
      </c>
      <c r="B155" s="201" t="s">
        <v>225</v>
      </c>
      <c r="C155" s="143">
        <v>81</v>
      </c>
      <c r="D155" s="52"/>
      <c r="E155" s="59"/>
      <c r="F155" s="59"/>
      <c r="G155" s="59"/>
      <c r="H155" s="60"/>
      <c r="I155" s="61"/>
      <c r="J155" s="62"/>
      <c r="K155" s="62"/>
      <c r="L155" s="62"/>
      <c r="M155" s="63" t="str">
        <f t="shared" si="44"/>
        <v xml:space="preserve"> </v>
      </c>
      <c r="N155" s="154">
        <f t="shared" si="37"/>
        <v>81</v>
      </c>
      <c r="O155" s="155">
        <f t="shared" si="38"/>
        <v>81</v>
      </c>
      <c r="P155" s="156">
        <f t="shared" si="39"/>
        <v>0</v>
      </c>
      <c r="Q155" s="157">
        <f t="shared" si="40"/>
        <v>0</v>
      </c>
      <c r="R155" s="158" t="str">
        <f t="shared" si="41"/>
        <v xml:space="preserve"> </v>
      </c>
      <c r="S155" s="158">
        <f t="shared" si="45"/>
        <v>81</v>
      </c>
      <c r="T155" s="159">
        <f t="shared" si="42"/>
        <v>0</v>
      </c>
      <c r="U155" s="160">
        <f t="shared" si="43"/>
        <v>0</v>
      </c>
      <c r="V155" s="168" t="str">
        <f t="shared" si="46"/>
        <v xml:space="preserve"> </v>
      </c>
      <c r="W155" s="161">
        <f t="shared" si="47"/>
        <v>81</v>
      </c>
      <c r="X155" s="162">
        <v>0</v>
      </c>
      <c r="Y155" s="131">
        <v>0.88</v>
      </c>
      <c r="Z155" s="130">
        <v>4.95</v>
      </c>
      <c r="AA155" s="130">
        <v>6.28</v>
      </c>
      <c r="AB155" s="130">
        <v>10.91</v>
      </c>
      <c r="AC155" s="130">
        <v>0</v>
      </c>
      <c r="AD155" s="131">
        <v>0.88</v>
      </c>
      <c r="AE155" s="130">
        <v>4.9800000000000004</v>
      </c>
      <c r="AF155" s="130">
        <v>6.47</v>
      </c>
      <c r="AG155" s="132">
        <v>10.87</v>
      </c>
      <c r="AH155" s="65">
        <v>45.222453999999999</v>
      </c>
      <c r="AI155" s="58">
        <v>37.175753999999998</v>
      </c>
      <c r="AJ155" s="67">
        <v>20.760486</v>
      </c>
      <c r="AK155" s="58">
        <v>45</v>
      </c>
      <c r="AL155" s="58">
        <v>37</v>
      </c>
      <c r="AM155" s="67">
        <v>21</v>
      </c>
    </row>
    <row r="156" spans="1:39" ht="15" x14ac:dyDescent="0.25">
      <c r="A156" s="201" t="s">
        <v>226</v>
      </c>
      <c r="B156" s="201" t="s">
        <v>227</v>
      </c>
      <c r="C156" s="143">
        <v>81</v>
      </c>
      <c r="D156" s="52"/>
      <c r="E156" s="59"/>
      <c r="F156" s="59"/>
      <c r="G156" s="59"/>
      <c r="H156" s="60"/>
      <c r="I156" s="61"/>
      <c r="J156" s="62"/>
      <c r="K156" s="62"/>
      <c r="L156" s="62"/>
      <c r="M156" s="63" t="str">
        <f t="shared" si="44"/>
        <v xml:space="preserve"> </v>
      </c>
      <c r="N156" s="154">
        <f t="shared" si="37"/>
        <v>81</v>
      </c>
      <c r="O156" s="155">
        <f t="shared" si="38"/>
        <v>81</v>
      </c>
      <c r="P156" s="156">
        <f t="shared" si="39"/>
        <v>0</v>
      </c>
      <c r="Q156" s="157">
        <f t="shared" si="40"/>
        <v>0</v>
      </c>
      <c r="R156" s="158" t="str">
        <f t="shared" si="41"/>
        <v xml:space="preserve"> </v>
      </c>
      <c r="S156" s="158">
        <f t="shared" si="45"/>
        <v>81</v>
      </c>
      <c r="T156" s="159">
        <f t="shared" si="42"/>
        <v>0</v>
      </c>
      <c r="U156" s="160">
        <f t="shared" si="43"/>
        <v>0</v>
      </c>
      <c r="V156" s="168" t="str">
        <f t="shared" si="46"/>
        <v xml:space="preserve"> </v>
      </c>
      <c r="W156" s="161">
        <f t="shared" si="47"/>
        <v>81</v>
      </c>
      <c r="X156" s="162">
        <v>0</v>
      </c>
      <c r="Y156" s="131">
        <v>0.95</v>
      </c>
      <c r="Z156" s="130">
        <v>4.1100000000000003</v>
      </c>
      <c r="AA156" s="130">
        <v>4.9800000000000004</v>
      </c>
      <c r="AB156" s="130">
        <v>8.7100000000000009</v>
      </c>
      <c r="AC156" s="130">
        <v>0</v>
      </c>
      <c r="AD156" s="131">
        <v>0.88</v>
      </c>
      <c r="AE156" s="130">
        <v>4.24</v>
      </c>
      <c r="AF156" s="130">
        <v>5.21</v>
      </c>
      <c r="AG156" s="132">
        <v>9.06</v>
      </c>
      <c r="AH156" s="65">
        <v>45.222453999999999</v>
      </c>
      <c r="AI156" s="58">
        <v>37.175753999999998</v>
      </c>
      <c r="AJ156" s="67">
        <v>20.760486</v>
      </c>
      <c r="AK156" s="58">
        <v>45</v>
      </c>
      <c r="AL156" s="58">
        <v>37</v>
      </c>
      <c r="AM156" s="67">
        <v>21</v>
      </c>
    </row>
    <row r="157" spans="1:39" ht="15" x14ac:dyDescent="0.25">
      <c r="A157" s="201" t="s">
        <v>228</v>
      </c>
      <c r="B157" s="201" t="s">
        <v>229</v>
      </c>
      <c r="C157" s="143">
        <v>78</v>
      </c>
      <c r="D157" s="52"/>
      <c r="E157" s="59"/>
      <c r="F157" s="59"/>
      <c r="G157" s="59"/>
      <c r="H157" s="60"/>
      <c r="I157" s="61"/>
      <c r="J157" s="62"/>
      <c r="K157" s="62"/>
      <c r="L157" s="62"/>
      <c r="M157" s="63" t="str">
        <f t="shared" si="44"/>
        <v xml:space="preserve"> </v>
      </c>
      <c r="N157" s="154">
        <f t="shared" si="37"/>
        <v>78</v>
      </c>
      <c r="O157" s="155">
        <f t="shared" si="38"/>
        <v>78</v>
      </c>
      <c r="P157" s="156">
        <f t="shared" si="39"/>
        <v>0</v>
      </c>
      <c r="Q157" s="157">
        <f t="shared" si="40"/>
        <v>0</v>
      </c>
      <c r="R157" s="158" t="str">
        <f t="shared" si="41"/>
        <v xml:space="preserve"> </v>
      </c>
      <c r="S157" s="158">
        <f t="shared" si="45"/>
        <v>78</v>
      </c>
      <c r="T157" s="159">
        <f t="shared" si="42"/>
        <v>0</v>
      </c>
      <c r="U157" s="160">
        <f t="shared" si="43"/>
        <v>0</v>
      </c>
      <c r="V157" s="168" t="str">
        <f t="shared" si="46"/>
        <v xml:space="preserve"> </v>
      </c>
      <c r="W157" s="161">
        <f t="shared" si="47"/>
        <v>78</v>
      </c>
      <c r="X157" s="162">
        <v>0</v>
      </c>
      <c r="Y157" s="131">
        <v>0.88</v>
      </c>
      <c r="Z157" s="130">
        <v>4.1500000000000004</v>
      </c>
      <c r="AA157" s="130">
        <v>4.99</v>
      </c>
      <c r="AB157" s="130">
        <v>8.59</v>
      </c>
      <c r="AC157" s="130">
        <v>0</v>
      </c>
      <c r="AD157" s="131">
        <v>0.88</v>
      </c>
      <c r="AE157" s="130">
        <v>4.17</v>
      </c>
      <c r="AF157" s="130">
        <v>5.24</v>
      </c>
      <c r="AG157" s="132">
        <v>9.2100000000000009</v>
      </c>
      <c r="AH157" s="65">
        <v>45.222453999999999</v>
      </c>
      <c r="AI157" s="58">
        <v>37.175753999999998</v>
      </c>
      <c r="AJ157" s="67">
        <v>20.760486</v>
      </c>
      <c r="AK157" s="58">
        <v>45</v>
      </c>
      <c r="AL157" s="58">
        <v>37</v>
      </c>
      <c r="AM157" s="67">
        <v>21</v>
      </c>
    </row>
    <row r="158" spans="1:39" ht="15" x14ac:dyDescent="0.25">
      <c r="A158" s="201" t="s">
        <v>230</v>
      </c>
      <c r="B158" s="201" t="s">
        <v>231</v>
      </c>
      <c r="C158" s="143">
        <v>81</v>
      </c>
      <c r="D158" s="52"/>
      <c r="E158" s="59"/>
      <c r="F158" s="59"/>
      <c r="G158" s="59"/>
      <c r="H158" s="60"/>
      <c r="I158" s="61"/>
      <c r="J158" s="62"/>
      <c r="K158" s="62"/>
      <c r="L158" s="62"/>
      <c r="M158" s="63" t="str">
        <f t="shared" si="44"/>
        <v xml:space="preserve"> </v>
      </c>
      <c r="N158" s="154">
        <f t="shared" si="37"/>
        <v>81</v>
      </c>
      <c r="O158" s="155">
        <f t="shared" si="38"/>
        <v>81</v>
      </c>
      <c r="P158" s="156">
        <f t="shared" si="39"/>
        <v>0</v>
      </c>
      <c r="Q158" s="157">
        <f t="shared" si="40"/>
        <v>0</v>
      </c>
      <c r="R158" s="158" t="str">
        <f t="shared" si="41"/>
        <v xml:space="preserve"> </v>
      </c>
      <c r="S158" s="158">
        <f t="shared" si="45"/>
        <v>81</v>
      </c>
      <c r="T158" s="159">
        <f t="shared" si="42"/>
        <v>0</v>
      </c>
      <c r="U158" s="160">
        <f t="shared" si="43"/>
        <v>0</v>
      </c>
      <c r="V158" s="168" t="str">
        <f t="shared" si="46"/>
        <v xml:space="preserve"> </v>
      </c>
      <c r="W158" s="161">
        <f t="shared" si="47"/>
        <v>81</v>
      </c>
      <c r="X158" s="162">
        <v>0</v>
      </c>
      <c r="Y158" s="131">
        <v>0.88</v>
      </c>
      <c r="Z158" s="130">
        <v>3.94</v>
      </c>
      <c r="AA158" s="130">
        <v>4.8899999999999997</v>
      </c>
      <c r="AB158" s="130">
        <v>8.6</v>
      </c>
      <c r="AC158" s="130">
        <v>0</v>
      </c>
      <c r="AD158" s="131">
        <v>0.88</v>
      </c>
      <c r="AE158" s="130">
        <v>4.17</v>
      </c>
      <c r="AF158" s="130">
        <v>5.25</v>
      </c>
      <c r="AG158" s="132">
        <v>9.2200000000000006</v>
      </c>
      <c r="AH158" s="65">
        <v>45.222453999999999</v>
      </c>
      <c r="AI158" s="58">
        <v>37.175753999999998</v>
      </c>
      <c r="AJ158" s="67">
        <v>20.760486</v>
      </c>
      <c r="AK158" s="58">
        <v>45</v>
      </c>
      <c r="AL158" s="58">
        <v>37</v>
      </c>
      <c r="AM158" s="67">
        <v>21</v>
      </c>
    </row>
    <row r="159" spans="1:39" ht="15" x14ac:dyDescent="0.25">
      <c r="A159" s="201" t="s">
        <v>232</v>
      </c>
      <c r="B159" s="201" t="s">
        <v>233</v>
      </c>
      <c r="C159" s="143">
        <v>81</v>
      </c>
      <c r="D159" s="52"/>
      <c r="E159" s="59"/>
      <c r="F159" s="59"/>
      <c r="G159" s="59"/>
      <c r="H159" s="60"/>
      <c r="I159" s="61"/>
      <c r="J159" s="62"/>
      <c r="K159" s="62"/>
      <c r="L159" s="62"/>
      <c r="M159" s="63" t="str">
        <f t="shared" si="44"/>
        <v xml:space="preserve"> </v>
      </c>
      <c r="N159" s="154">
        <f t="shared" si="37"/>
        <v>81</v>
      </c>
      <c r="O159" s="155">
        <f t="shared" si="38"/>
        <v>81</v>
      </c>
      <c r="P159" s="156">
        <f t="shared" si="39"/>
        <v>0</v>
      </c>
      <c r="Q159" s="157">
        <f t="shared" si="40"/>
        <v>0</v>
      </c>
      <c r="R159" s="158" t="str">
        <f t="shared" si="41"/>
        <v xml:space="preserve"> </v>
      </c>
      <c r="S159" s="158">
        <f t="shared" si="45"/>
        <v>81</v>
      </c>
      <c r="T159" s="159">
        <f t="shared" si="42"/>
        <v>0</v>
      </c>
      <c r="U159" s="160">
        <f t="shared" si="43"/>
        <v>0</v>
      </c>
      <c r="V159" s="168" t="str">
        <f t="shared" si="46"/>
        <v xml:space="preserve"> </v>
      </c>
      <c r="W159" s="161">
        <f t="shared" si="47"/>
        <v>81</v>
      </c>
      <c r="X159" s="162">
        <v>0</v>
      </c>
      <c r="Y159" s="131">
        <v>0.88</v>
      </c>
      <c r="Z159" s="130">
        <v>3.93</v>
      </c>
      <c r="AA159" s="130">
        <v>4.88</v>
      </c>
      <c r="AB159" s="130">
        <v>8.59</v>
      </c>
      <c r="AC159" s="130">
        <v>0</v>
      </c>
      <c r="AD159" s="131">
        <v>0.88</v>
      </c>
      <c r="AE159" s="130">
        <v>4.17</v>
      </c>
      <c r="AF159" s="130">
        <v>5.24</v>
      </c>
      <c r="AG159" s="132">
        <v>9.2100000000000009</v>
      </c>
      <c r="AH159" s="65">
        <v>45.222453999999999</v>
      </c>
      <c r="AI159" s="58">
        <v>37.175753999999998</v>
      </c>
      <c r="AJ159" s="67">
        <v>20.760486</v>
      </c>
      <c r="AK159" s="58">
        <v>45</v>
      </c>
      <c r="AL159" s="58">
        <v>37</v>
      </c>
      <c r="AM159" s="67">
        <v>21</v>
      </c>
    </row>
    <row r="160" spans="1:39" ht="15" x14ac:dyDescent="0.25">
      <c r="A160" s="201" t="s">
        <v>234</v>
      </c>
      <c r="B160" s="201" t="s">
        <v>235</v>
      </c>
      <c r="C160" s="143">
        <v>100</v>
      </c>
      <c r="D160" s="52"/>
      <c r="E160" s="59"/>
      <c r="F160" s="59"/>
      <c r="G160" s="59"/>
      <c r="H160" s="60"/>
      <c r="I160" s="61"/>
      <c r="J160" s="62"/>
      <c r="K160" s="62"/>
      <c r="L160" s="62"/>
      <c r="M160" s="63" t="str">
        <f t="shared" si="44"/>
        <v xml:space="preserve"> </v>
      </c>
      <c r="N160" s="154">
        <f t="shared" si="37"/>
        <v>100</v>
      </c>
      <c r="O160" s="155">
        <f t="shared" si="38"/>
        <v>100</v>
      </c>
      <c r="P160" s="156">
        <f t="shared" si="39"/>
        <v>0</v>
      </c>
      <c r="Q160" s="157">
        <f t="shared" si="40"/>
        <v>0</v>
      </c>
      <c r="R160" s="158" t="str">
        <f t="shared" si="41"/>
        <v xml:space="preserve"> </v>
      </c>
      <c r="S160" s="158">
        <f t="shared" si="45"/>
        <v>100</v>
      </c>
      <c r="T160" s="159">
        <f t="shared" si="42"/>
        <v>0</v>
      </c>
      <c r="U160" s="160">
        <f t="shared" si="43"/>
        <v>0</v>
      </c>
      <c r="V160" s="168" t="str">
        <f t="shared" si="46"/>
        <v xml:space="preserve"> </v>
      </c>
      <c r="W160" s="161">
        <f t="shared" si="47"/>
        <v>100</v>
      </c>
      <c r="X160" s="162">
        <v>0</v>
      </c>
      <c r="Y160" s="131">
        <v>1.75</v>
      </c>
      <c r="Z160" s="130">
        <v>5.15</v>
      </c>
      <c r="AA160" s="130">
        <v>6.98</v>
      </c>
      <c r="AB160" s="130">
        <v>19.98</v>
      </c>
      <c r="AC160" s="130">
        <v>0</v>
      </c>
      <c r="AD160" s="131">
        <v>1.75</v>
      </c>
      <c r="AE160" s="130">
        <v>5.44</v>
      </c>
      <c r="AF160" s="130">
        <v>7.47</v>
      </c>
      <c r="AG160" s="132">
        <v>21.74</v>
      </c>
      <c r="AH160" s="65">
        <v>45.222453999999999</v>
      </c>
      <c r="AI160" s="58">
        <v>37.175753999999998</v>
      </c>
      <c r="AJ160" s="67">
        <v>20.760486</v>
      </c>
      <c r="AK160" s="58">
        <v>45</v>
      </c>
      <c r="AL160" s="58">
        <v>37</v>
      </c>
      <c r="AM160" s="67">
        <v>21</v>
      </c>
    </row>
    <row r="161" spans="1:39" ht="15" x14ac:dyDescent="0.25">
      <c r="A161" s="201" t="s">
        <v>236</v>
      </c>
      <c r="B161" s="201" t="s">
        <v>237</v>
      </c>
      <c r="C161" s="143">
        <v>50</v>
      </c>
      <c r="D161" s="52"/>
      <c r="E161" s="59"/>
      <c r="F161" s="59"/>
      <c r="G161" s="59"/>
      <c r="H161" s="60"/>
      <c r="I161" s="61"/>
      <c r="J161" s="62"/>
      <c r="K161" s="62"/>
      <c r="L161" s="62"/>
      <c r="M161" s="63" t="str">
        <f t="shared" si="44"/>
        <v xml:space="preserve"> </v>
      </c>
      <c r="N161" s="154">
        <f t="shared" si="37"/>
        <v>50</v>
      </c>
      <c r="O161" s="155">
        <f t="shared" si="38"/>
        <v>50</v>
      </c>
      <c r="P161" s="156">
        <f t="shared" si="39"/>
        <v>0</v>
      </c>
      <c r="Q161" s="157">
        <f t="shared" si="40"/>
        <v>0</v>
      </c>
      <c r="R161" s="158" t="str">
        <f t="shared" si="41"/>
        <v xml:space="preserve"> </v>
      </c>
      <c r="S161" s="158">
        <f t="shared" si="45"/>
        <v>50</v>
      </c>
      <c r="T161" s="159">
        <f t="shared" si="42"/>
        <v>0</v>
      </c>
      <c r="U161" s="160">
        <f t="shared" si="43"/>
        <v>0</v>
      </c>
      <c r="V161" s="168" t="str">
        <f t="shared" si="46"/>
        <v xml:space="preserve"> </v>
      </c>
      <c r="W161" s="161">
        <f t="shared" si="47"/>
        <v>50</v>
      </c>
      <c r="X161" s="162">
        <v>0</v>
      </c>
      <c r="Y161" s="131">
        <v>0.98</v>
      </c>
      <c r="Z161" s="130">
        <v>2.92</v>
      </c>
      <c r="AA161" s="130">
        <v>3.1</v>
      </c>
      <c r="AB161" s="130">
        <v>5.04</v>
      </c>
      <c r="AC161" s="130">
        <v>0</v>
      </c>
      <c r="AD161" s="131">
        <v>0.98</v>
      </c>
      <c r="AE161" s="130">
        <v>2.92</v>
      </c>
      <c r="AF161" s="130">
        <v>3.1</v>
      </c>
      <c r="AG161" s="132">
        <v>5.04</v>
      </c>
      <c r="AH161" s="65">
        <v>45.222453999999999</v>
      </c>
      <c r="AI161" s="58">
        <v>37.175753999999998</v>
      </c>
      <c r="AJ161" s="67">
        <v>20.760486</v>
      </c>
      <c r="AK161" s="58">
        <v>45</v>
      </c>
      <c r="AL161" s="58">
        <v>37</v>
      </c>
      <c r="AM161" s="67">
        <v>21</v>
      </c>
    </row>
    <row r="162" spans="1:39" ht="15" x14ac:dyDescent="0.25">
      <c r="A162" s="201" t="s">
        <v>238</v>
      </c>
      <c r="B162" s="201" t="s">
        <v>239</v>
      </c>
      <c r="C162" s="143">
        <v>50</v>
      </c>
      <c r="D162" s="52"/>
      <c r="E162" s="59"/>
      <c r="F162" s="59"/>
      <c r="G162" s="59"/>
      <c r="H162" s="60"/>
      <c r="I162" s="61"/>
      <c r="J162" s="62"/>
      <c r="K162" s="62"/>
      <c r="L162" s="62"/>
      <c r="M162" s="63" t="str">
        <f t="shared" si="44"/>
        <v xml:space="preserve"> </v>
      </c>
      <c r="N162" s="154">
        <f t="shared" si="37"/>
        <v>50</v>
      </c>
      <c r="O162" s="155">
        <f t="shared" si="38"/>
        <v>50</v>
      </c>
      <c r="P162" s="156">
        <f t="shared" si="39"/>
        <v>0</v>
      </c>
      <c r="Q162" s="157">
        <f t="shared" si="40"/>
        <v>0</v>
      </c>
      <c r="R162" s="158" t="str">
        <f t="shared" si="41"/>
        <v xml:space="preserve"> </v>
      </c>
      <c r="S162" s="158">
        <f t="shared" si="45"/>
        <v>50</v>
      </c>
      <c r="T162" s="159">
        <f t="shared" si="42"/>
        <v>0</v>
      </c>
      <c r="U162" s="160">
        <f t="shared" si="43"/>
        <v>0</v>
      </c>
      <c r="V162" s="168" t="str">
        <f t="shared" si="46"/>
        <v xml:space="preserve"> </v>
      </c>
      <c r="W162" s="161">
        <f t="shared" si="47"/>
        <v>50</v>
      </c>
      <c r="X162" s="162">
        <v>0</v>
      </c>
      <c r="Y162" s="131">
        <v>0.98</v>
      </c>
      <c r="Z162" s="130">
        <v>2.92</v>
      </c>
      <c r="AA162" s="130">
        <v>3.1</v>
      </c>
      <c r="AB162" s="130">
        <v>5.04</v>
      </c>
      <c r="AC162" s="130">
        <v>0</v>
      </c>
      <c r="AD162" s="131">
        <v>0.98</v>
      </c>
      <c r="AE162" s="130">
        <v>2.92</v>
      </c>
      <c r="AF162" s="130">
        <v>3.1</v>
      </c>
      <c r="AG162" s="132">
        <v>5.04</v>
      </c>
      <c r="AH162" s="65">
        <v>45.222453999999999</v>
      </c>
      <c r="AI162" s="58">
        <v>37.175753999999998</v>
      </c>
      <c r="AJ162" s="67">
        <v>20.760486</v>
      </c>
      <c r="AK162" s="58">
        <v>45</v>
      </c>
      <c r="AL162" s="58">
        <v>37</v>
      </c>
      <c r="AM162" s="67">
        <v>21</v>
      </c>
    </row>
    <row r="163" spans="1:39" ht="15" x14ac:dyDescent="0.25">
      <c r="A163" s="201" t="s">
        <v>240</v>
      </c>
      <c r="B163" s="201" t="s">
        <v>241</v>
      </c>
      <c r="C163" s="143">
        <v>50</v>
      </c>
      <c r="D163" s="52"/>
      <c r="E163" s="59"/>
      <c r="F163" s="59"/>
      <c r="G163" s="59"/>
      <c r="H163" s="60"/>
      <c r="I163" s="61"/>
      <c r="J163" s="62"/>
      <c r="K163" s="62"/>
      <c r="L163" s="62"/>
      <c r="M163" s="63" t="str">
        <f t="shared" si="44"/>
        <v xml:space="preserve"> </v>
      </c>
      <c r="N163" s="154">
        <f t="shared" si="37"/>
        <v>50</v>
      </c>
      <c r="O163" s="155">
        <f t="shared" si="38"/>
        <v>50</v>
      </c>
      <c r="P163" s="156">
        <f t="shared" si="39"/>
        <v>0</v>
      </c>
      <c r="Q163" s="157">
        <f t="shared" si="40"/>
        <v>0</v>
      </c>
      <c r="R163" s="158" t="str">
        <f t="shared" si="41"/>
        <v xml:space="preserve"> </v>
      </c>
      <c r="S163" s="158">
        <f t="shared" si="45"/>
        <v>50</v>
      </c>
      <c r="T163" s="159">
        <f t="shared" si="42"/>
        <v>0</v>
      </c>
      <c r="U163" s="160">
        <f t="shared" si="43"/>
        <v>0</v>
      </c>
      <c r="V163" s="168" t="str">
        <f t="shared" si="46"/>
        <v xml:space="preserve"> </v>
      </c>
      <c r="W163" s="161">
        <f t="shared" si="47"/>
        <v>50</v>
      </c>
      <c r="X163" s="162">
        <v>0</v>
      </c>
      <c r="Y163" s="131">
        <v>0.98</v>
      </c>
      <c r="Z163" s="130">
        <v>2.81</v>
      </c>
      <c r="AA163" s="130">
        <v>3.06</v>
      </c>
      <c r="AB163" s="130">
        <v>4.96</v>
      </c>
      <c r="AC163" s="130">
        <v>0</v>
      </c>
      <c r="AD163" s="131">
        <v>0.98</v>
      </c>
      <c r="AE163" s="130">
        <v>2.81</v>
      </c>
      <c r="AF163" s="130">
        <v>3.06</v>
      </c>
      <c r="AG163" s="132">
        <v>4.96</v>
      </c>
      <c r="AH163" s="65">
        <v>45.222453999999999</v>
      </c>
      <c r="AI163" s="58">
        <v>37.175753999999998</v>
      </c>
      <c r="AJ163" s="67">
        <v>20.760486</v>
      </c>
      <c r="AK163" s="58">
        <v>45</v>
      </c>
      <c r="AL163" s="58">
        <v>37</v>
      </c>
      <c r="AM163" s="67">
        <v>21</v>
      </c>
    </row>
    <row r="164" spans="1:39" ht="15" x14ac:dyDescent="0.25">
      <c r="A164" s="201" t="s">
        <v>242</v>
      </c>
      <c r="B164" s="201" t="s">
        <v>243</v>
      </c>
      <c r="C164" s="143">
        <v>81</v>
      </c>
      <c r="D164" s="52"/>
      <c r="E164" s="59"/>
      <c r="F164" s="59"/>
      <c r="G164" s="59"/>
      <c r="H164" s="60"/>
      <c r="I164" s="61"/>
      <c r="J164" s="62"/>
      <c r="K164" s="62"/>
      <c r="L164" s="62"/>
      <c r="M164" s="63" t="str">
        <f t="shared" si="44"/>
        <v xml:space="preserve"> </v>
      </c>
      <c r="N164" s="154">
        <f t="shared" si="37"/>
        <v>81</v>
      </c>
      <c r="O164" s="155">
        <f t="shared" si="38"/>
        <v>81</v>
      </c>
      <c r="P164" s="156">
        <f t="shared" si="39"/>
        <v>0</v>
      </c>
      <c r="Q164" s="157">
        <f t="shared" si="40"/>
        <v>0</v>
      </c>
      <c r="R164" s="158" t="str">
        <f t="shared" si="41"/>
        <v xml:space="preserve"> </v>
      </c>
      <c r="S164" s="158">
        <f t="shared" si="45"/>
        <v>81</v>
      </c>
      <c r="T164" s="159">
        <f t="shared" si="42"/>
        <v>0</v>
      </c>
      <c r="U164" s="160">
        <f t="shared" si="43"/>
        <v>0</v>
      </c>
      <c r="V164" s="168" t="str">
        <f t="shared" si="46"/>
        <v xml:space="preserve"> </v>
      </c>
      <c r="W164" s="161">
        <f t="shared" si="47"/>
        <v>81</v>
      </c>
      <c r="X164" s="162">
        <v>0</v>
      </c>
      <c r="Y164" s="131">
        <v>0.88</v>
      </c>
      <c r="Z164" s="130">
        <v>4.08</v>
      </c>
      <c r="AA164" s="130">
        <v>4.96</v>
      </c>
      <c r="AB164" s="130">
        <v>8.59</v>
      </c>
      <c r="AC164" s="130">
        <v>0</v>
      </c>
      <c r="AD164" s="131">
        <v>0.88</v>
      </c>
      <c r="AE164" s="130">
        <v>4.32</v>
      </c>
      <c r="AF164" s="130">
        <v>5.31</v>
      </c>
      <c r="AG164" s="132">
        <v>9.2100000000000009</v>
      </c>
      <c r="AH164" s="65">
        <v>45.222453999999999</v>
      </c>
      <c r="AI164" s="58">
        <v>37.175753999999998</v>
      </c>
      <c r="AJ164" s="67">
        <v>20.760486</v>
      </c>
      <c r="AK164" s="58">
        <v>45</v>
      </c>
      <c r="AL164" s="58">
        <v>37</v>
      </c>
      <c r="AM164" s="67">
        <v>21</v>
      </c>
    </row>
    <row r="165" spans="1:39" ht="15" x14ac:dyDescent="0.25">
      <c r="A165" s="201" t="s">
        <v>244</v>
      </c>
      <c r="B165" s="201" t="s">
        <v>245</v>
      </c>
      <c r="C165" s="143">
        <v>81</v>
      </c>
      <c r="D165" s="52"/>
      <c r="E165" s="59"/>
      <c r="F165" s="59"/>
      <c r="G165" s="59"/>
      <c r="H165" s="60"/>
      <c r="I165" s="61"/>
      <c r="J165" s="62"/>
      <c r="K165" s="62"/>
      <c r="L165" s="62"/>
      <c r="M165" s="63" t="str">
        <f t="shared" si="44"/>
        <v xml:space="preserve"> </v>
      </c>
      <c r="N165" s="154">
        <f t="shared" si="37"/>
        <v>81</v>
      </c>
      <c r="O165" s="155">
        <f t="shared" si="38"/>
        <v>81</v>
      </c>
      <c r="P165" s="156">
        <f t="shared" si="39"/>
        <v>0</v>
      </c>
      <c r="Q165" s="157">
        <f t="shared" si="40"/>
        <v>0</v>
      </c>
      <c r="R165" s="158" t="str">
        <f t="shared" si="41"/>
        <v xml:space="preserve"> </v>
      </c>
      <c r="S165" s="158">
        <f t="shared" si="45"/>
        <v>81</v>
      </c>
      <c r="T165" s="159">
        <f t="shared" si="42"/>
        <v>0</v>
      </c>
      <c r="U165" s="160">
        <f t="shared" si="43"/>
        <v>0</v>
      </c>
      <c r="V165" s="168" t="str">
        <f>IF(C165*F165=0, " ", U165/(C165*(1-F165)))</f>
        <v xml:space="preserve"> </v>
      </c>
      <c r="W165" s="161">
        <f t="shared" si="47"/>
        <v>81</v>
      </c>
      <c r="X165" s="162">
        <v>0</v>
      </c>
      <c r="Y165" s="131">
        <v>0.88</v>
      </c>
      <c r="Z165" s="130">
        <v>4.2300000000000004</v>
      </c>
      <c r="AA165" s="130">
        <v>5.33</v>
      </c>
      <c r="AB165" s="130">
        <v>9.36</v>
      </c>
      <c r="AC165" s="130">
        <v>0</v>
      </c>
      <c r="AD165" s="131">
        <v>0.88</v>
      </c>
      <c r="AE165" s="130">
        <v>4.46</v>
      </c>
      <c r="AF165" s="130">
        <v>5.68</v>
      </c>
      <c r="AG165" s="132">
        <v>9.8800000000000008</v>
      </c>
      <c r="AH165" s="65">
        <v>45.222453999999999</v>
      </c>
      <c r="AI165" s="58">
        <v>37.175753999999998</v>
      </c>
      <c r="AJ165" s="67">
        <v>20.760486</v>
      </c>
      <c r="AK165" s="58">
        <v>45</v>
      </c>
      <c r="AL165" s="58">
        <v>37</v>
      </c>
      <c r="AM165" s="67">
        <v>21</v>
      </c>
    </row>
    <row r="166" spans="1:39" ht="26.25" x14ac:dyDescent="0.25">
      <c r="A166" s="201" t="s">
        <v>246</v>
      </c>
      <c r="B166" s="201" t="s">
        <v>247</v>
      </c>
      <c r="C166" s="143">
        <v>100</v>
      </c>
      <c r="D166" s="52"/>
      <c r="E166" s="59"/>
      <c r="F166" s="59"/>
      <c r="G166" s="59"/>
      <c r="H166" s="60"/>
      <c r="I166" s="61"/>
      <c r="J166" s="62"/>
      <c r="K166" s="62"/>
      <c r="L166" s="62"/>
      <c r="M166" s="63" t="str">
        <f t="shared" si="44"/>
        <v xml:space="preserve"> </v>
      </c>
      <c r="N166" s="154">
        <f t="shared" si="37"/>
        <v>100</v>
      </c>
      <c r="O166" s="155">
        <f t="shared" si="38"/>
        <v>100</v>
      </c>
      <c r="P166" s="156">
        <f t="shared" si="39"/>
        <v>0</v>
      </c>
      <c r="Q166" s="157">
        <f t="shared" si="40"/>
        <v>0</v>
      </c>
      <c r="R166" s="158" t="str">
        <f t="shared" si="41"/>
        <v xml:space="preserve"> </v>
      </c>
      <c r="S166" s="158">
        <f t="shared" si="45"/>
        <v>100</v>
      </c>
      <c r="T166" s="159">
        <f t="shared" si="42"/>
        <v>0</v>
      </c>
      <c r="U166" s="160">
        <f t="shared" si="43"/>
        <v>0</v>
      </c>
      <c r="V166" s="168" t="str">
        <f t="shared" si="46"/>
        <v xml:space="preserve"> </v>
      </c>
      <c r="W166" s="161">
        <f t="shared" si="47"/>
        <v>100</v>
      </c>
      <c r="X166" s="162">
        <v>0</v>
      </c>
      <c r="Y166" s="131">
        <v>1.54</v>
      </c>
      <c r="Z166" s="130">
        <v>6.65</v>
      </c>
      <c r="AA166" s="130">
        <v>8.59</v>
      </c>
      <c r="AB166" s="130">
        <v>18.489999999999998</v>
      </c>
      <c r="AC166" s="130">
        <v>0</v>
      </c>
      <c r="AD166" s="131">
        <v>1.54</v>
      </c>
      <c r="AE166" s="130">
        <v>7</v>
      </c>
      <c r="AF166" s="130">
        <v>9.1300000000000008</v>
      </c>
      <c r="AG166" s="132">
        <v>19.75</v>
      </c>
      <c r="AH166" s="65">
        <v>45.222453999999999</v>
      </c>
      <c r="AI166" s="58">
        <v>37.175753999999998</v>
      </c>
      <c r="AJ166" s="67">
        <v>20.760486</v>
      </c>
      <c r="AK166" s="58">
        <v>45</v>
      </c>
      <c r="AL166" s="58">
        <v>37</v>
      </c>
      <c r="AM166" s="67">
        <v>21</v>
      </c>
    </row>
    <row r="167" spans="1:39" ht="15" x14ac:dyDescent="0.25">
      <c r="A167" s="201" t="s">
        <v>248</v>
      </c>
      <c r="B167" s="201" t="s">
        <v>249</v>
      </c>
      <c r="C167" s="143">
        <v>100</v>
      </c>
      <c r="D167" s="52"/>
      <c r="E167" s="59"/>
      <c r="F167" s="59"/>
      <c r="G167" s="59"/>
      <c r="H167" s="60"/>
      <c r="I167" s="61"/>
      <c r="J167" s="62"/>
      <c r="K167" s="62"/>
      <c r="L167" s="62"/>
      <c r="M167" s="63" t="str">
        <f t="shared" si="44"/>
        <v xml:space="preserve"> </v>
      </c>
      <c r="N167" s="154">
        <f t="shared" si="37"/>
        <v>100</v>
      </c>
      <c r="O167" s="155">
        <f t="shared" si="38"/>
        <v>100</v>
      </c>
      <c r="P167" s="156">
        <f t="shared" si="39"/>
        <v>0</v>
      </c>
      <c r="Q167" s="157">
        <f t="shared" si="40"/>
        <v>0</v>
      </c>
      <c r="R167" s="158" t="str">
        <f t="shared" si="41"/>
        <v xml:space="preserve"> </v>
      </c>
      <c r="S167" s="158">
        <f t="shared" si="45"/>
        <v>100</v>
      </c>
      <c r="T167" s="159">
        <f t="shared" si="42"/>
        <v>0</v>
      </c>
      <c r="U167" s="160">
        <f t="shared" si="43"/>
        <v>0</v>
      </c>
      <c r="V167" s="168" t="str">
        <f t="shared" si="46"/>
        <v xml:space="preserve"> </v>
      </c>
      <c r="W167" s="161">
        <f t="shared" si="47"/>
        <v>100</v>
      </c>
      <c r="X167" s="162">
        <v>0</v>
      </c>
      <c r="Y167" s="131">
        <v>1.29</v>
      </c>
      <c r="Z167" s="130">
        <v>4.79</v>
      </c>
      <c r="AA167" s="130">
        <v>6.07</v>
      </c>
      <c r="AB167" s="130">
        <v>13.32</v>
      </c>
      <c r="AC167" s="130">
        <v>0</v>
      </c>
      <c r="AD167" s="131">
        <v>1.29</v>
      </c>
      <c r="AE167" s="130">
        <v>5.0199999999999996</v>
      </c>
      <c r="AF167" s="130">
        <v>6.45</v>
      </c>
      <c r="AG167" s="132">
        <v>13.47</v>
      </c>
      <c r="AH167" s="65">
        <v>45.222453999999999</v>
      </c>
      <c r="AI167" s="58">
        <v>37.175753999999998</v>
      </c>
      <c r="AJ167" s="67">
        <v>20.760486</v>
      </c>
      <c r="AK167" s="58">
        <v>45</v>
      </c>
      <c r="AL167" s="58">
        <v>37</v>
      </c>
      <c r="AM167" s="67">
        <v>21</v>
      </c>
    </row>
    <row r="168" spans="1:39" ht="15" x14ac:dyDescent="0.25">
      <c r="A168" s="201" t="s">
        <v>250</v>
      </c>
      <c r="B168" s="201" t="s">
        <v>251</v>
      </c>
      <c r="C168" s="143">
        <v>50</v>
      </c>
      <c r="D168" s="52"/>
      <c r="E168" s="59"/>
      <c r="F168" s="59"/>
      <c r="G168" s="59"/>
      <c r="H168" s="60"/>
      <c r="I168" s="61"/>
      <c r="J168" s="62"/>
      <c r="K168" s="62"/>
      <c r="L168" s="62"/>
      <c r="M168" s="63" t="str">
        <f t="shared" si="44"/>
        <v xml:space="preserve"> </v>
      </c>
      <c r="N168" s="154">
        <f t="shared" si="37"/>
        <v>50</v>
      </c>
      <c r="O168" s="155">
        <f t="shared" si="38"/>
        <v>50</v>
      </c>
      <c r="P168" s="156">
        <f t="shared" si="39"/>
        <v>0</v>
      </c>
      <c r="Q168" s="157">
        <f t="shared" si="40"/>
        <v>0</v>
      </c>
      <c r="R168" s="158" t="str">
        <f t="shared" si="41"/>
        <v xml:space="preserve"> </v>
      </c>
      <c r="S168" s="158">
        <f t="shared" si="45"/>
        <v>50</v>
      </c>
      <c r="T168" s="159">
        <f t="shared" si="42"/>
        <v>0</v>
      </c>
      <c r="U168" s="160">
        <f t="shared" si="43"/>
        <v>0</v>
      </c>
      <c r="V168" s="168" t="str">
        <f t="shared" si="46"/>
        <v xml:space="preserve"> </v>
      </c>
      <c r="W168" s="161">
        <f t="shared" si="47"/>
        <v>50</v>
      </c>
      <c r="X168" s="162">
        <v>0</v>
      </c>
      <c r="Y168" s="131">
        <v>1.29</v>
      </c>
      <c r="Z168" s="130">
        <v>3.59</v>
      </c>
      <c r="AA168" s="130">
        <v>4.3899999999999997</v>
      </c>
      <c r="AB168" s="130">
        <v>8.31</v>
      </c>
      <c r="AC168" s="130">
        <v>0</v>
      </c>
      <c r="AD168" s="131">
        <v>1.29</v>
      </c>
      <c r="AE168" s="130">
        <v>3.59</v>
      </c>
      <c r="AF168" s="130">
        <v>4.3899999999999997</v>
      </c>
      <c r="AG168" s="132">
        <v>8.31</v>
      </c>
      <c r="AH168" s="65">
        <v>45.222453999999999</v>
      </c>
      <c r="AI168" s="58">
        <v>37.175753999999998</v>
      </c>
      <c r="AJ168" s="67">
        <v>20.760486</v>
      </c>
      <c r="AK168" s="58">
        <v>45</v>
      </c>
      <c r="AL168" s="58">
        <v>37</v>
      </c>
      <c r="AM168" s="67">
        <v>21</v>
      </c>
    </row>
    <row r="169" spans="1:39" ht="15" x14ac:dyDescent="0.25">
      <c r="A169" s="201" t="s">
        <v>252</v>
      </c>
      <c r="B169" s="201" t="s">
        <v>253</v>
      </c>
      <c r="C169" s="143">
        <v>81</v>
      </c>
      <c r="D169" s="52"/>
      <c r="E169" s="59"/>
      <c r="F169" s="59"/>
      <c r="G169" s="59"/>
      <c r="H169" s="60"/>
      <c r="I169" s="61"/>
      <c r="J169" s="62"/>
      <c r="K169" s="62"/>
      <c r="L169" s="62"/>
      <c r="M169" s="63" t="str">
        <f t="shared" si="44"/>
        <v xml:space="preserve"> </v>
      </c>
      <c r="N169" s="154">
        <f t="shared" ref="N169:N183" si="48">(C169-(G169*C169))</f>
        <v>81</v>
      </c>
      <c r="O169" s="155">
        <f t="shared" ref="O169:O183" si="49">(1-F169)*C169</f>
        <v>81</v>
      </c>
      <c r="P169" s="156">
        <f t="shared" ref="P169:P183" si="50">D169*((((I169*J169)*Z169)/AH169)+(((I169*K169)*AA169)/AI169)+(((I169*L169)*AB169)/AJ169)+(H169*Y169))</f>
        <v>0</v>
      </c>
      <c r="Q169" s="157">
        <f t="shared" ref="Q169:Q183" si="51">P169/(IF(D169&lt;=0,1,D169))</f>
        <v>0</v>
      </c>
      <c r="R169" s="158" t="str">
        <f t="shared" ref="R169:R183" si="52">IF(C169*F169=0, " ", Q169/(C169*(1-F169)))</f>
        <v xml:space="preserve"> </v>
      </c>
      <c r="S169" s="158">
        <f t="shared" si="45"/>
        <v>81</v>
      </c>
      <c r="T169" s="159">
        <f t="shared" ref="T169:T183" si="53">D169*((((I169*J169)*AE169)/AK169)+(((I169*K169)*AF169)/AL169)+(((I169*L169)*AG169)/AM169)+(H169*AD169))</f>
        <v>0</v>
      </c>
      <c r="U169" s="160">
        <f t="shared" ref="U169:U183" si="54">T169/(IF(D169&lt;=0,1,D169))</f>
        <v>0</v>
      </c>
      <c r="V169" s="168" t="str">
        <f t="shared" si="46"/>
        <v xml:space="preserve"> </v>
      </c>
      <c r="W169" s="161">
        <f t="shared" si="47"/>
        <v>81</v>
      </c>
      <c r="X169" s="162">
        <v>0</v>
      </c>
      <c r="Y169" s="131">
        <v>0.88</v>
      </c>
      <c r="Z169" s="130">
        <v>3.96</v>
      </c>
      <c r="AA169" s="130">
        <v>4.78</v>
      </c>
      <c r="AB169" s="130">
        <v>8.2899999999999991</v>
      </c>
      <c r="AC169" s="130">
        <v>0</v>
      </c>
      <c r="AD169" s="131">
        <v>0.88</v>
      </c>
      <c r="AE169" s="130">
        <v>4.2</v>
      </c>
      <c r="AF169" s="130">
        <v>5.15</v>
      </c>
      <c r="AG169" s="132">
        <v>8.9600000000000009</v>
      </c>
      <c r="AH169" s="65">
        <v>45.222453999999999</v>
      </c>
      <c r="AI169" s="58">
        <v>37.175753999999998</v>
      </c>
      <c r="AJ169" s="67">
        <v>20.760486</v>
      </c>
      <c r="AK169" s="58">
        <v>45</v>
      </c>
      <c r="AL169" s="58">
        <v>37</v>
      </c>
      <c r="AM169" s="67">
        <v>21</v>
      </c>
    </row>
    <row r="170" spans="1:39" ht="15" x14ac:dyDescent="0.25">
      <c r="A170" s="201" t="s">
        <v>254</v>
      </c>
      <c r="B170" s="201" t="s">
        <v>255</v>
      </c>
      <c r="C170" s="143">
        <v>81</v>
      </c>
      <c r="D170" s="52"/>
      <c r="E170" s="59"/>
      <c r="F170" s="59"/>
      <c r="G170" s="59"/>
      <c r="H170" s="60"/>
      <c r="I170" s="61"/>
      <c r="J170" s="62"/>
      <c r="K170" s="62"/>
      <c r="L170" s="62"/>
      <c r="M170" s="63" t="str">
        <f t="shared" si="44"/>
        <v xml:space="preserve"> </v>
      </c>
      <c r="N170" s="154">
        <f t="shared" si="48"/>
        <v>81</v>
      </c>
      <c r="O170" s="155">
        <f t="shared" si="49"/>
        <v>81</v>
      </c>
      <c r="P170" s="156">
        <f t="shared" si="50"/>
        <v>0</v>
      </c>
      <c r="Q170" s="157">
        <f t="shared" si="51"/>
        <v>0</v>
      </c>
      <c r="R170" s="158" t="str">
        <f t="shared" si="52"/>
        <v xml:space="preserve"> </v>
      </c>
      <c r="S170" s="158">
        <f t="shared" si="45"/>
        <v>81</v>
      </c>
      <c r="T170" s="159">
        <f t="shared" si="53"/>
        <v>0</v>
      </c>
      <c r="U170" s="160">
        <f t="shared" si="54"/>
        <v>0</v>
      </c>
      <c r="V170" s="168" t="str">
        <f t="shared" si="46"/>
        <v xml:space="preserve"> </v>
      </c>
      <c r="W170" s="161">
        <f t="shared" si="47"/>
        <v>81</v>
      </c>
      <c r="X170" s="162">
        <v>0</v>
      </c>
      <c r="Y170" s="131">
        <v>0.88</v>
      </c>
      <c r="Z170" s="130">
        <v>3.94</v>
      </c>
      <c r="AA170" s="130">
        <v>4.8899999999999997</v>
      </c>
      <c r="AB170" s="130">
        <v>9.4499999999999993</v>
      </c>
      <c r="AC170" s="130">
        <v>0</v>
      </c>
      <c r="AD170" s="131">
        <v>0.88</v>
      </c>
      <c r="AE170" s="130">
        <v>4.1399999999999997</v>
      </c>
      <c r="AF170" s="130">
        <v>5.19</v>
      </c>
      <c r="AG170" s="132">
        <v>9.9600000000000009</v>
      </c>
      <c r="AH170" s="65">
        <v>45.222453999999999</v>
      </c>
      <c r="AI170" s="58">
        <v>37.175753999999998</v>
      </c>
      <c r="AJ170" s="67">
        <v>20.760486</v>
      </c>
      <c r="AK170" s="58">
        <v>45</v>
      </c>
      <c r="AL170" s="58">
        <v>37</v>
      </c>
      <c r="AM170" s="67">
        <v>21</v>
      </c>
    </row>
    <row r="171" spans="1:39" ht="15" x14ac:dyDescent="0.25">
      <c r="A171" s="201" t="s">
        <v>256</v>
      </c>
      <c r="B171" s="201" t="s">
        <v>257</v>
      </c>
      <c r="C171" s="143">
        <v>50</v>
      </c>
      <c r="D171" s="52"/>
      <c r="E171" s="59"/>
      <c r="F171" s="59"/>
      <c r="G171" s="59"/>
      <c r="H171" s="60"/>
      <c r="I171" s="61"/>
      <c r="J171" s="62"/>
      <c r="K171" s="62"/>
      <c r="L171" s="62"/>
      <c r="M171" s="63" t="str">
        <f t="shared" si="44"/>
        <v xml:space="preserve"> </v>
      </c>
      <c r="N171" s="154">
        <f t="shared" si="48"/>
        <v>50</v>
      </c>
      <c r="O171" s="155">
        <f t="shared" si="49"/>
        <v>50</v>
      </c>
      <c r="P171" s="156">
        <f t="shared" si="50"/>
        <v>0</v>
      </c>
      <c r="Q171" s="157">
        <f t="shared" si="51"/>
        <v>0</v>
      </c>
      <c r="R171" s="158" t="str">
        <f t="shared" si="52"/>
        <v xml:space="preserve"> </v>
      </c>
      <c r="S171" s="158">
        <f t="shared" si="45"/>
        <v>50</v>
      </c>
      <c r="T171" s="159">
        <f t="shared" si="53"/>
        <v>0</v>
      </c>
      <c r="U171" s="160">
        <f t="shared" si="54"/>
        <v>0</v>
      </c>
      <c r="V171" s="168" t="str">
        <f t="shared" si="46"/>
        <v xml:space="preserve"> </v>
      </c>
      <c r="W171" s="161">
        <f t="shared" si="47"/>
        <v>50</v>
      </c>
      <c r="X171" s="162">
        <v>0</v>
      </c>
      <c r="Y171" s="131">
        <v>0.98</v>
      </c>
      <c r="Z171" s="130">
        <v>2.82</v>
      </c>
      <c r="AA171" s="130">
        <v>3.09</v>
      </c>
      <c r="AB171" s="130">
        <v>5.32</v>
      </c>
      <c r="AC171" s="130">
        <v>0</v>
      </c>
      <c r="AD171" s="131">
        <v>0.98</v>
      </c>
      <c r="AE171" s="130">
        <v>2.82</v>
      </c>
      <c r="AF171" s="130">
        <v>3.09</v>
      </c>
      <c r="AG171" s="132">
        <v>5.32</v>
      </c>
      <c r="AH171" s="65">
        <v>45.222453999999999</v>
      </c>
      <c r="AI171" s="58">
        <v>37.175753999999998</v>
      </c>
      <c r="AJ171" s="67">
        <v>20.760486</v>
      </c>
      <c r="AK171" s="58">
        <v>45</v>
      </c>
      <c r="AL171" s="58">
        <v>37</v>
      </c>
      <c r="AM171" s="67">
        <v>21</v>
      </c>
    </row>
    <row r="172" spans="1:39" ht="15" x14ac:dyDescent="0.25">
      <c r="A172" s="201" t="s">
        <v>258</v>
      </c>
      <c r="B172" s="201" t="s">
        <v>259</v>
      </c>
      <c r="C172" s="143">
        <v>50</v>
      </c>
      <c r="D172" s="52"/>
      <c r="E172" s="59"/>
      <c r="F172" s="59"/>
      <c r="G172" s="59"/>
      <c r="H172" s="60"/>
      <c r="I172" s="61"/>
      <c r="J172" s="62"/>
      <c r="K172" s="62"/>
      <c r="L172" s="62"/>
      <c r="M172" s="63" t="str">
        <f t="shared" si="44"/>
        <v xml:space="preserve"> </v>
      </c>
      <c r="N172" s="154">
        <f t="shared" si="48"/>
        <v>50</v>
      </c>
      <c r="O172" s="155">
        <f t="shared" si="49"/>
        <v>50</v>
      </c>
      <c r="P172" s="156">
        <f t="shared" si="50"/>
        <v>0</v>
      </c>
      <c r="Q172" s="157">
        <f t="shared" si="51"/>
        <v>0</v>
      </c>
      <c r="R172" s="158" t="str">
        <f t="shared" si="52"/>
        <v xml:space="preserve"> </v>
      </c>
      <c r="S172" s="158">
        <f t="shared" si="45"/>
        <v>50</v>
      </c>
      <c r="T172" s="159">
        <f t="shared" si="53"/>
        <v>0</v>
      </c>
      <c r="U172" s="160">
        <f t="shared" si="54"/>
        <v>0</v>
      </c>
      <c r="V172" s="168" t="str">
        <f t="shared" si="46"/>
        <v xml:space="preserve"> </v>
      </c>
      <c r="W172" s="161">
        <f t="shared" si="47"/>
        <v>50</v>
      </c>
      <c r="X172" s="162">
        <v>0</v>
      </c>
      <c r="Y172" s="131">
        <v>0.98</v>
      </c>
      <c r="Z172" s="130">
        <v>2.8</v>
      </c>
      <c r="AA172" s="130">
        <v>3.08</v>
      </c>
      <c r="AB172" s="130">
        <v>5.32</v>
      </c>
      <c r="AC172" s="130">
        <v>0</v>
      </c>
      <c r="AD172" s="131">
        <v>0.98</v>
      </c>
      <c r="AE172" s="130">
        <v>2.8</v>
      </c>
      <c r="AF172" s="130">
        <v>3.08</v>
      </c>
      <c r="AG172" s="132">
        <v>5.32</v>
      </c>
      <c r="AH172" s="65">
        <v>45.222453999999999</v>
      </c>
      <c r="AI172" s="58">
        <v>37.175753999999998</v>
      </c>
      <c r="AJ172" s="67">
        <v>20.760486</v>
      </c>
      <c r="AK172" s="58">
        <v>45</v>
      </c>
      <c r="AL172" s="58">
        <v>37</v>
      </c>
      <c r="AM172" s="67">
        <v>21</v>
      </c>
    </row>
    <row r="173" spans="1:39" ht="15" x14ac:dyDescent="0.25">
      <c r="A173" s="201" t="s">
        <v>260</v>
      </c>
      <c r="B173" s="201" t="s">
        <v>261</v>
      </c>
      <c r="C173" s="143">
        <v>81</v>
      </c>
      <c r="D173" s="52"/>
      <c r="E173" s="59"/>
      <c r="F173" s="59"/>
      <c r="G173" s="59"/>
      <c r="H173" s="60"/>
      <c r="I173" s="61"/>
      <c r="J173" s="62"/>
      <c r="K173" s="62"/>
      <c r="L173" s="62"/>
      <c r="M173" s="63" t="str">
        <f t="shared" si="44"/>
        <v xml:space="preserve"> </v>
      </c>
      <c r="N173" s="154">
        <f t="shared" si="48"/>
        <v>81</v>
      </c>
      <c r="O173" s="155">
        <f t="shared" si="49"/>
        <v>81</v>
      </c>
      <c r="P173" s="156">
        <f t="shared" si="50"/>
        <v>0</v>
      </c>
      <c r="Q173" s="157">
        <f t="shared" si="51"/>
        <v>0</v>
      </c>
      <c r="R173" s="158" t="str">
        <f t="shared" si="52"/>
        <v xml:space="preserve"> </v>
      </c>
      <c r="S173" s="158">
        <f t="shared" si="45"/>
        <v>81</v>
      </c>
      <c r="T173" s="159">
        <f t="shared" si="53"/>
        <v>0</v>
      </c>
      <c r="U173" s="160">
        <f t="shared" si="54"/>
        <v>0</v>
      </c>
      <c r="V173" s="168" t="str">
        <f t="shared" si="46"/>
        <v xml:space="preserve"> </v>
      </c>
      <c r="W173" s="161">
        <f t="shared" si="47"/>
        <v>81</v>
      </c>
      <c r="X173" s="162">
        <v>0</v>
      </c>
      <c r="Y173" s="131">
        <v>0.88</v>
      </c>
      <c r="Z173" s="130">
        <v>4.1100000000000003</v>
      </c>
      <c r="AA173" s="130">
        <v>5.15</v>
      </c>
      <c r="AB173" s="130">
        <v>9.07</v>
      </c>
      <c r="AC173" s="130">
        <v>0</v>
      </c>
      <c r="AD173" s="131">
        <v>0.88</v>
      </c>
      <c r="AE173" s="130">
        <v>4.3499999999999996</v>
      </c>
      <c r="AF173" s="130">
        <v>5.5</v>
      </c>
      <c r="AG173" s="132">
        <v>9.61</v>
      </c>
      <c r="AH173" s="65">
        <v>45.222453999999999</v>
      </c>
      <c r="AI173" s="58">
        <v>37.175753999999998</v>
      </c>
      <c r="AJ173" s="67">
        <v>20.760486</v>
      </c>
      <c r="AK173" s="58">
        <v>45</v>
      </c>
      <c r="AL173" s="58">
        <v>37</v>
      </c>
      <c r="AM173" s="67">
        <v>21</v>
      </c>
    </row>
    <row r="174" spans="1:39" ht="15" x14ac:dyDescent="0.25">
      <c r="A174" s="201" t="s">
        <v>262</v>
      </c>
      <c r="B174" s="201" t="s">
        <v>263</v>
      </c>
      <c r="C174" s="143">
        <v>155</v>
      </c>
      <c r="D174" s="52"/>
      <c r="E174" s="59"/>
      <c r="F174" s="59"/>
      <c r="G174" s="59"/>
      <c r="H174" s="60"/>
      <c r="I174" s="61"/>
      <c r="J174" s="62"/>
      <c r="K174" s="62"/>
      <c r="L174" s="62"/>
      <c r="M174" s="63" t="str">
        <f t="shared" si="44"/>
        <v xml:space="preserve"> </v>
      </c>
      <c r="N174" s="154">
        <f t="shared" si="48"/>
        <v>155</v>
      </c>
      <c r="O174" s="155">
        <f t="shared" si="49"/>
        <v>155</v>
      </c>
      <c r="P174" s="156">
        <f t="shared" si="50"/>
        <v>0</v>
      </c>
      <c r="Q174" s="157">
        <f t="shared" si="51"/>
        <v>0</v>
      </c>
      <c r="R174" s="158" t="str">
        <f t="shared" si="52"/>
        <v xml:space="preserve"> </v>
      </c>
      <c r="S174" s="158">
        <f t="shared" si="45"/>
        <v>155</v>
      </c>
      <c r="T174" s="159">
        <f t="shared" si="53"/>
        <v>0</v>
      </c>
      <c r="U174" s="160">
        <f t="shared" si="54"/>
        <v>0</v>
      </c>
      <c r="V174" s="168" t="str">
        <f t="shared" si="46"/>
        <v xml:space="preserve"> </v>
      </c>
      <c r="W174" s="161">
        <f t="shared" si="47"/>
        <v>155</v>
      </c>
      <c r="X174" s="162">
        <v>0</v>
      </c>
      <c r="Y174" s="131">
        <v>1.65</v>
      </c>
      <c r="Z174" s="130">
        <v>5.5</v>
      </c>
      <c r="AA174" s="130">
        <v>6.88</v>
      </c>
      <c r="AB174" s="130">
        <v>12.98</v>
      </c>
      <c r="AC174" s="130">
        <v>0</v>
      </c>
      <c r="AD174" s="131">
        <v>1.65</v>
      </c>
      <c r="AE174" s="130">
        <v>6.62</v>
      </c>
      <c r="AF174" s="130">
        <v>8.58</v>
      </c>
      <c r="AG174" s="132">
        <v>20.5</v>
      </c>
      <c r="AH174" s="65">
        <v>45.222453999999999</v>
      </c>
      <c r="AI174" s="58">
        <v>37.175753999999998</v>
      </c>
      <c r="AJ174" s="67">
        <v>20.760486</v>
      </c>
      <c r="AK174" s="58">
        <v>45</v>
      </c>
      <c r="AL174" s="58">
        <v>37</v>
      </c>
      <c r="AM174" s="67">
        <v>21</v>
      </c>
    </row>
    <row r="175" spans="1:39" ht="15" x14ac:dyDescent="0.25">
      <c r="A175" s="201" t="s">
        <v>264</v>
      </c>
      <c r="B175" s="201" t="s">
        <v>601</v>
      </c>
      <c r="C175" s="143"/>
      <c r="D175" s="52"/>
      <c r="E175" s="59"/>
      <c r="F175" s="59"/>
      <c r="G175" s="59"/>
      <c r="H175" s="60"/>
      <c r="I175" s="61"/>
      <c r="J175" s="62"/>
      <c r="K175" s="62"/>
      <c r="L175" s="62"/>
      <c r="M175" s="63" t="str">
        <f t="shared" si="44"/>
        <v xml:space="preserve"> </v>
      </c>
      <c r="N175" s="154">
        <f t="shared" si="48"/>
        <v>0</v>
      </c>
      <c r="O175" s="155">
        <f t="shared" si="49"/>
        <v>0</v>
      </c>
      <c r="P175" s="156">
        <f t="shared" si="50"/>
        <v>0</v>
      </c>
      <c r="Q175" s="157">
        <f t="shared" si="51"/>
        <v>0</v>
      </c>
      <c r="R175" s="158" t="str">
        <f t="shared" si="52"/>
        <v xml:space="preserve"> </v>
      </c>
      <c r="S175" s="158">
        <f t="shared" si="45"/>
        <v>0</v>
      </c>
      <c r="T175" s="159">
        <f t="shared" si="53"/>
        <v>0</v>
      </c>
      <c r="U175" s="160">
        <f t="shared" si="54"/>
        <v>0</v>
      </c>
      <c r="V175" s="168" t="str">
        <f t="shared" si="46"/>
        <v xml:space="preserve"> </v>
      </c>
      <c r="W175" s="161">
        <f t="shared" si="47"/>
        <v>0</v>
      </c>
      <c r="X175" s="162">
        <v>0</v>
      </c>
      <c r="Y175" s="131">
        <v>2</v>
      </c>
      <c r="Z175" s="130">
        <v>2.2999999999999998</v>
      </c>
      <c r="AA175" s="130">
        <v>2.2999999999999998</v>
      </c>
      <c r="AB175" s="130">
        <v>2.2000000000000002</v>
      </c>
      <c r="AC175" s="130">
        <v>0</v>
      </c>
      <c r="AD175" s="131">
        <v>2</v>
      </c>
      <c r="AE175" s="130">
        <v>2.2999999999999998</v>
      </c>
      <c r="AF175" s="130">
        <v>2.2999999999999998</v>
      </c>
      <c r="AG175" s="132">
        <v>2.2000000000000002</v>
      </c>
      <c r="AH175" s="65">
        <v>45.534698486000003</v>
      </c>
      <c r="AI175" s="58">
        <v>38.455101012999997</v>
      </c>
      <c r="AJ175" s="67">
        <v>20.756099701</v>
      </c>
      <c r="AK175" s="58">
        <v>46</v>
      </c>
      <c r="AL175" s="58">
        <v>38</v>
      </c>
      <c r="AM175" s="67">
        <v>21</v>
      </c>
    </row>
    <row r="176" spans="1:39" ht="15" x14ac:dyDescent="0.25">
      <c r="A176" s="201" t="s">
        <v>265</v>
      </c>
      <c r="B176" s="201" t="s">
        <v>266</v>
      </c>
      <c r="C176" s="143">
        <v>112</v>
      </c>
      <c r="D176" s="52"/>
      <c r="E176" s="59"/>
      <c r="F176" s="59"/>
      <c r="G176" s="59"/>
      <c r="H176" s="60"/>
      <c r="I176" s="61"/>
      <c r="J176" s="62"/>
      <c r="K176" s="62"/>
      <c r="L176" s="62"/>
      <c r="M176" s="63" t="str">
        <f t="shared" si="44"/>
        <v xml:space="preserve"> </v>
      </c>
      <c r="N176" s="154">
        <f t="shared" si="48"/>
        <v>112</v>
      </c>
      <c r="O176" s="155">
        <f t="shared" si="49"/>
        <v>112</v>
      </c>
      <c r="P176" s="156">
        <f t="shared" si="50"/>
        <v>0</v>
      </c>
      <c r="Q176" s="157">
        <f t="shared" si="51"/>
        <v>0</v>
      </c>
      <c r="R176" s="158" t="str">
        <f t="shared" si="52"/>
        <v xml:space="preserve"> </v>
      </c>
      <c r="S176" s="158">
        <f t="shared" si="45"/>
        <v>112</v>
      </c>
      <c r="T176" s="159">
        <f t="shared" si="53"/>
        <v>0</v>
      </c>
      <c r="U176" s="160">
        <f t="shared" si="54"/>
        <v>0</v>
      </c>
      <c r="V176" s="168" t="str">
        <f t="shared" si="46"/>
        <v xml:space="preserve"> </v>
      </c>
      <c r="W176" s="161">
        <f t="shared" si="47"/>
        <v>112</v>
      </c>
      <c r="X176" s="162">
        <v>0</v>
      </c>
      <c r="Y176" s="131">
        <v>1.1000000000000001</v>
      </c>
      <c r="Z176" s="130">
        <v>4.79</v>
      </c>
      <c r="AA176" s="130">
        <v>5.62</v>
      </c>
      <c r="AB176" s="130">
        <v>11.01</v>
      </c>
      <c r="AC176" s="130">
        <v>0</v>
      </c>
      <c r="AD176" s="131">
        <v>1.1000000000000001</v>
      </c>
      <c r="AE176" s="130">
        <v>4.99</v>
      </c>
      <c r="AF176" s="130">
        <v>5.95</v>
      </c>
      <c r="AG176" s="132">
        <v>11.74</v>
      </c>
      <c r="AH176" s="65">
        <v>45.222453999999999</v>
      </c>
      <c r="AI176" s="58">
        <v>37.175753999999998</v>
      </c>
      <c r="AJ176" s="67">
        <v>20.760486</v>
      </c>
      <c r="AK176" s="58">
        <v>45</v>
      </c>
      <c r="AL176" s="58">
        <v>37</v>
      </c>
      <c r="AM176" s="67">
        <v>21</v>
      </c>
    </row>
    <row r="177" spans="1:39" ht="15" x14ac:dyDescent="0.25">
      <c r="A177" s="201" t="s">
        <v>267</v>
      </c>
      <c r="B177" s="201" t="s">
        <v>268</v>
      </c>
      <c r="C177" s="143">
        <v>112</v>
      </c>
      <c r="D177" s="52"/>
      <c r="E177" s="59"/>
      <c r="F177" s="59"/>
      <c r="G177" s="59"/>
      <c r="H177" s="60"/>
      <c r="I177" s="61"/>
      <c r="J177" s="62"/>
      <c r="K177" s="62"/>
      <c r="L177" s="62"/>
      <c r="M177" s="63" t="str">
        <f t="shared" si="44"/>
        <v xml:space="preserve"> </v>
      </c>
      <c r="N177" s="154">
        <f t="shared" si="48"/>
        <v>112</v>
      </c>
      <c r="O177" s="155">
        <f t="shared" si="49"/>
        <v>112</v>
      </c>
      <c r="P177" s="156">
        <f t="shared" si="50"/>
        <v>0</v>
      </c>
      <c r="Q177" s="157">
        <f t="shared" si="51"/>
        <v>0</v>
      </c>
      <c r="R177" s="158" t="str">
        <f t="shared" si="52"/>
        <v xml:space="preserve"> </v>
      </c>
      <c r="S177" s="158">
        <f t="shared" si="45"/>
        <v>112</v>
      </c>
      <c r="T177" s="159">
        <f t="shared" si="53"/>
        <v>0</v>
      </c>
      <c r="U177" s="160">
        <f t="shared" si="54"/>
        <v>0</v>
      </c>
      <c r="V177" s="168" t="str">
        <f t="shared" si="46"/>
        <v xml:space="preserve"> </v>
      </c>
      <c r="W177" s="161">
        <f t="shared" si="47"/>
        <v>112</v>
      </c>
      <c r="X177" s="162">
        <v>0</v>
      </c>
      <c r="Y177" s="131">
        <v>1.1000000000000001</v>
      </c>
      <c r="Z177" s="130">
        <v>4.79</v>
      </c>
      <c r="AA177" s="130">
        <v>5.62</v>
      </c>
      <c r="AB177" s="130">
        <v>11.01</v>
      </c>
      <c r="AC177" s="130">
        <v>0</v>
      </c>
      <c r="AD177" s="131">
        <v>1.1000000000000001</v>
      </c>
      <c r="AE177" s="130">
        <v>4.99</v>
      </c>
      <c r="AF177" s="130">
        <v>5.95</v>
      </c>
      <c r="AG177" s="132">
        <v>11.74</v>
      </c>
      <c r="AH177" s="65">
        <v>45.222453999999999</v>
      </c>
      <c r="AI177" s="58">
        <v>37.175753999999998</v>
      </c>
      <c r="AJ177" s="67">
        <v>20.760486</v>
      </c>
      <c r="AK177" s="58">
        <v>45</v>
      </c>
      <c r="AL177" s="58">
        <v>37</v>
      </c>
      <c r="AM177" s="67">
        <v>21</v>
      </c>
    </row>
    <row r="178" spans="1:39" ht="15" x14ac:dyDescent="0.25">
      <c r="A178" s="201" t="s">
        <v>269</v>
      </c>
      <c r="B178" s="201" t="s">
        <v>270</v>
      </c>
      <c r="C178" s="143">
        <v>25</v>
      </c>
      <c r="D178" s="52"/>
      <c r="E178" s="59"/>
      <c r="F178" s="59"/>
      <c r="G178" s="59"/>
      <c r="H178" s="60"/>
      <c r="I178" s="61"/>
      <c r="J178" s="62"/>
      <c r="K178" s="62"/>
      <c r="L178" s="62"/>
      <c r="M178" s="63" t="str">
        <f t="shared" si="44"/>
        <v xml:space="preserve"> </v>
      </c>
      <c r="N178" s="154">
        <f t="shared" si="48"/>
        <v>25</v>
      </c>
      <c r="O178" s="155">
        <f t="shared" si="49"/>
        <v>25</v>
      </c>
      <c r="P178" s="156">
        <f t="shared" si="50"/>
        <v>0</v>
      </c>
      <c r="Q178" s="157">
        <f t="shared" si="51"/>
        <v>0</v>
      </c>
      <c r="R178" s="158" t="str">
        <f t="shared" si="52"/>
        <v xml:space="preserve"> </v>
      </c>
      <c r="S178" s="158">
        <f t="shared" si="45"/>
        <v>25</v>
      </c>
      <c r="T178" s="159">
        <f t="shared" si="53"/>
        <v>0</v>
      </c>
      <c r="U178" s="160">
        <f t="shared" si="54"/>
        <v>0</v>
      </c>
      <c r="V178" s="168" t="str">
        <f t="shared" si="46"/>
        <v xml:space="preserve"> </v>
      </c>
      <c r="W178" s="161">
        <f t="shared" si="47"/>
        <v>25</v>
      </c>
      <c r="X178" s="162">
        <v>0</v>
      </c>
      <c r="Y178" s="131">
        <v>1</v>
      </c>
      <c r="Z178" s="130">
        <v>2.71</v>
      </c>
      <c r="AA178" s="130">
        <v>2.85</v>
      </c>
      <c r="AB178" s="130">
        <v>4.08</v>
      </c>
      <c r="AC178" s="130">
        <v>0</v>
      </c>
      <c r="AD178" s="131">
        <v>1</v>
      </c>
      <c r="AE178" s="130">
        <v>2.77</v>
      </c>
      <c r="AF178" s="130">
        <v>2.9</v>
      </c>
      <c r="AG178" s="132">
        <v>4.24</v>
      </c>
      <c r="AH178" s="65">
        <v>45.222453999999999</v>
      </c>
      <c r="AI178" s="58">
        <v>37.175753999999998</v>
      </c>
      <c r="AJ178" s="67">
        <v>20.760486</v>
      </c>
      <c r="AK178" s="58">
        <v>45</v>
      </c>
      <c r="AL178" s="58">
        <v>37</v>
      </c>
      <c r="AM178" s="67">
        <v>21</v>
      </c>
    </row>
    <row r="179" spans="1:39" ht="15" x14ac:dyDescent="0.25">
      <c r="A179" s="201" t="s">
        <v>271</v>
      </c>
      <c r="B179" s="201" t="s">
        <v>602</v>
      </c>
      <c r="C179" s="143"/>
      <c r="D179" s="52"/>
      <c r="E179" s="59"/>
      <c r="F179" s="59"/>
      <c r="G179" s="59"/>
      <c r="H179" s="60"/>
      <c r="I179" s="61"/>
      <c r="J179" s="62"/>
      <c r="K179" s="62"/>
      <c r="L179" s="62"/>
      <c r="M179" s="63" t="str">
        <f t="shared" si="44"/>
        <v xml:space="preserve"> </v>
      </c>
      <c r="N179" s="154">
        <f t="shared" si="48"/>
        <v>0</v>
      </c>
      <c r="O179" s="155">
        <f t="shared" si="49"/>
        <v>0</v>
      </c>
      <c r="P179" s="156">
        <f t="shared" si="50"/>
        <v>0</v>
      </c>
      <c r="Q179" s="157">
        <f t="shared" si="51"/>
        <v>0</v>
      </c>
      <c r="R179" s="158" t="str">
        <f t="shared" si="52"/>
        <v xml:space="preserve"> </v>
      </c>
      <c r="S179" s="158">
        <f t="shared" si="45"/>
        <v>0</v>
      </c>
      <c r="T179" s="159">
        <f t="shared" si="53"/>
        <v>0</v>
      </c>
      <c r="U179" s="160">
        <f t="shared" si="54"/>
        <v>0</v>
      </c>
      <c r="V179" s="168" t="str">
        <f t="shared" si="46"/>
        <v xml:space="preserve"> </v>
      </c>
      <c r="W179" s="161">
        <f t="shared" si="47"/>
        <v>0</v>
      </c>
      <c r="X179" s="162">
        <v>0</v>
      </c>
      <c r="Y179" s="131">
        <v>1.46</v>
      </c>
      <c r="Z179" s="130">
        <v>3.6</v>
      </c>
      <c r="AA179" s="130">
        <v>4.04</v>
      </c>
      <c r="AB179" s="130">
        <v>6.55</v>
      </c>
      <c r="AC179" s="130">
        <v>0</v>
      </c>
      <c r="AD179" s="131">
        <v>1.46</v>
      </c>
      <c r="AE179" s="130">
        <v>3.67</v>
      </c>
      <c r="AF179" s="130">
        <v>4.1500000000000004</v>
      </c>
      <c r="AG179" s="132">
        <v>6.91</v>
      </c>
      <c r="AH179" s="65">
        <v>45.222453999999999</v>
      </c>
      <c r="AI179" s="58">
        <v>37.175753999999998</v>
      </c>
      <c r="AJ179" s="67">
        <v>20.760486</v>
      </c>
      <c r="AK179" s="58">
        <v>45</v>
      </c>
      <c r="AL179" s="58">
        <v>37</v>
      </c>
      <c r="AM179" s="67">
        <v>21</v>
      </c>
    </row>
    <row r="180" spans="1:39" ht="15" x14ac:dyDescent="0.25">
      <c r="A180" s="201" t="s">
        <v>880</v>
      </c>
      <c r="B180" s="201" t="s">
        <v>881</v>
      </c>
      <c r="C180" s="143"/>
      <c r="D180" s="52"/>
      <c r="E180" s="59"/>
      <c r="F180" s="59"/>
      <c r="G180" s="59"/>
      <c r="H180" s="60"/>
      <c r="I180" s="61"/>
      <c r="J180" s="62"/>
      <c r="K180" s="62"/>
      <c r="L180" s="62"/>
      <c r="M180" s="63" t="str">
        <f t="shared" si="44"/>
        <v xml:space="preserve"> </v>
      </c>
      <c r="N180" s="154">
        <f t="shared" si="48"/>
        <v>0</v>
      </c>
      <c r="O180" s="155">
        <f t="shared" si="49"/>
        <v>0</v>
      </c>
      <c r="P180" s="156">
        <f t="shared" si="50"/>
        <v>0</v>
      </c>
      <c r="Q180" s="157">
        <f t="shared" si="51"/>
        <v>0</v>
      </c>
      <c r="R180" s="158" t="str">
        <f t="shared" si="52"/>
        <v xml:space="preserve"> </v>
      </c>
      <c r="S180" s="158">
        <f t="shared" si="45"/>
        <v>0</v>
      </c>
      <c r="T180" s="159">
        <f t="shared" si="53"/>
        <v>0</v>
      </c>
      <c r="U180" s="160">
        <f t="shared" si="54"/>
        <v>0</v>
      </c>
      <c r="V180" s="168" t="str">
        <f t="shared" si="46"/>
        <v xml:space="preserve"> </v>
      </c>
      <c r="W180" s="161">
        <f t="shared" si="47"/>
        <v>0</v>
      </c>
      <c r="X180" s="162">
        <v>0</v>
      </c>
      <c r="Y180" s="131">
        <v>1.1599999999999999</v>
      </c>
      <c r="Z180" s="130">
        <v>3.16</v>
      </c>
      <c r="AA180" s="130">
        <v>3.76</v>
      </c>
      <c r="AB180" s="130">
        <v>7.42</v>
      </c>
      <c r="AC180" s="130">
        <v>0</v>
      </c>
      <c r="AD180" s="131">
        <v>1.1599999999999999</v>
      </c>
      <c r="AE180" s="130">
        <v>3.16</v>
      </c>
      <c r="AF180" s="130">
        <v>3.76</v>
      </c>
      <c r="AG180" s="132">
        <v>7.42</v>
      </c>
      <c r="AH180" s="65">
        <v>45.222453999999999</v>
      </c>
      <c r="AI180" s="58">
        <v>37.175753999999998</v>
      </c>
      <c r="AJ180" s="67">
        <v>20.760486</v>
      </c>
      <c r="AK180" s="58">
        <v>45</v>
      </c>
      <c r="AL180" s="58">
        <v>37</v>
      </c>
      <c r="AM180" s="67">
        <v>21</v>
      </c>
    </row>
    <row r="181" spans="1:39" ht="15" x14ac:dyDescent="0.25">
      <c r="A181" s="201" t="s">
        <v>882</v>
      </c>
      <c r="B181" s="201" t="s">
        <v>883</v>
      </c>
      <c r="C181" s="143"/>
      <c r="D181" s="52"/>
      <c r="E181" s="59"/>
      <c r="F181" s="59"/>
      <c r="G181" s="59"/>
      <c r="H181" s="60"/>
      <c r="I181" s="61"/>
      <c r="J181" s="62"/>
      <c r="K181" s="62"/>
      <c r="L181" s="62"/>
      <c r="M181" s="63" t="str">
        <f t="shared" si="44"/>
        <v xml:space="preserve"> </v>
      </c>
      <c r="N181" s="154">
        <f t="shared" si="48"/>
        <v>0</v>
      </c>
      <c r="O181" s="155">
        <f t="shared" si="49"/>
        <v>0</v>
      </c>
      <c r="P181" s="156">
        <f t="shared" si="50"/>
        <v>0</v>
      </c>
      <c r="Q181" s="157">
        <f t="shared" si="51"/>
        <v>0</v>
      </c>
      <c r="R181" s="158" t="str">
        <f t="shared" si="52"/>
        <v xml:space="preserve"> </v>
      </c>
      <c r="S181" s="158">
        <f t="shared" si="45"/>
        <v>0</v>
      </c>
      <c r="T181" s="159">
        <f t="shared" si="53"/>
        <v>0</v>
      </c>
      <c r="U181" s="160">
        <f t="shared" si="54"/>
        <v>0</v>
      </c>
      <c r="V181" s="168" t="str">
        <f t="shared" si="46"/>
        <v xml:space="preserve"> </v>
      </c>
      <c r="W181" s="161">
        <f t="shared" si="47"/>
        <v>0</v>
      </c>
      <c r="X181" s="162">
        <v>0</v>
      </c>
      <c r="Y181" s="131">
        <v>1.1599999999999999</v>
      </c>
      <c r="Z181" s="130">
        <v>3.16</v>
      </c>
      <c r="AA181" s="130">
        <v>3.76</v>
      </c>
      <c r="AB181" s="130">
        <v>7.42</v>
      </c>
      <c r="AC181" s="130">
        <v>0</v>
      </c>
      <c r="AD181" s="131">
        <v>1.1599999999999999</v>
      </c>
      <c r="AE181" s="130">
        <v>3.16</v>
      </c>
      <c r="AF181" s="130">
        <v>3.76</v>
      </c>
      <c r="AG181" s="132">
        <v>7.42</v>
      </c>
      <c r="AH181" s="65">
        <v>45.222453999999999</v>
      </c>
      <c r="AI181" s="58">
        <v>37.175753999999998</v>
      </c>
      <c r="AJ181" s="67">
        <v>20.760486</v>
      </c>
      <c r="AK181" s="58">
        <v>45</v>
      </c>
      <c r="AL181" s="58">
        <v>37</v>
      </c>
      <c r="AM181" s="67">
        <v>21</v>
      </c>
    </row>
    <row r="182" spans="1:39" ht="15" x14ac:dyDescent="0.25">
      <c r="A182" s="201" t="s">
        <v>565</v>
      </c>
      <c r="B182" s="201" t="s">
        <v>604</v>
      </c>
      <c r="C182" s="143"/>
      <c r="D182" s="52"/>
      <c r="E182" s="59"/>
      <c r="F182" s="59"/>
      <c r="G182" s="59"/>
      <c r="H182" s="60"/>
      <c r="I182" s="61"/>
      <c r="J182" s="62"/>
      <c r="K182" s="62"/>
      <c r="L182" s="62"/>
      <c r="M182" s="63" t="str">
        <f t="shared" si="44"/>
        <v xml:space="preserve"> </v>
      </c>
      <c r="N182" s="154">
        <f t="shared" si="48"/>
        <v>0</v>
      </c>
      <c r="O182" s="155">
        <f t="shared" si="49"/>
        <v>0</v>
      </c>
      <c r="P182" s="156">
        <f t="shared" si="50"/>
        <v>0</v>
      </c>
      <c r="Q182" s="157">
        <f t="shared" si="51"/>
        <v>0</v>
      </c>
      <c r="R182" s="158" t="str">
        <f t="shared" si="52"/>
        <v xml:space="preserve"> </v>
      </c>
      <c r="S182" s="158">
        <f t="shared" si="45"/>
        <v>0</v>
      </c>
      <c r="T182" s="159">
        <f t="shared" si="53"/>
        <v>0</v>
      </c>
      <c r="U182" s="160">
        <f t="shared" si="54"/>
        <v>0</v>
      </c>
      <c r="V182" s="168" t="str">
        <f t="shared" si="46"/>
        <v xml:space="preserve"> </v>
      </c>
      <c r="W182" s="161">
        <f t="shared" si="47"/>
        <v>0</v>
      </c>
      <c r="X182" s="162">
        <v>0</v>
      </c>
      <c r="Y182" s="131">
        <v>1.648035004</v>
      </c>
      <c r="Z182" s="130">
        <v>5.9265832339999998</v>
      </c>
      <c r="AA182" s="130">
        <v>7.5400295179999999</v>
      </c>
      <c r="AB182" s="130">
        <v>14.97587888</v>
      </c>
      <c r="AC182" s="130">
        <v>0</v>
      </c>
      <c r="AD182" s="131">
        <v>1.648035004</v>
      </c>
      <c r="AE182" s="130">
        <v>6.1</v>
      </c>
      <c r="AF182" s="130">
        <v>7.76</v>
      </c>
      <c r="AG182" s="132">
        <v>15.47</v>
      </c>
      <c r="AH182" s="65">
        <v>45.222453999999999</v>
      </c>
      <c r="AI182" s="58">
        <v>37.175753999999998</v>
      </c>
      <c r="AJ182" s="67">
        <v>20.760486</v>
      </c>
      <c r="AK182" s="58">
        <v>45</v>
      </c>
      <c r="AL182" s="58">
        <v>37</v>
      </c>
      <c r="AM182" s="67">
        <v>21</v>
      </c>
    </row>
    <row r="183" spans="1:39" ht="26.25" x14ac:dyDescent="0.25">
      <c r="A183" s="201" t="s">
        <v>884</v>
      </c>
      <c r="B183" s="201" t="s">
        <v>885</v>
      </c>
      <c r="C183" s="143"/>
      <c r="D183" s="52"/>
      <c r="E183" s="59"/>
      <c r="F183" s="59"/>
      <c r="G183" s="59"/>
      <c r="H183" s="60"/>
      <c r="I183" s="61"/>
      <c r="J183" s="62"/>
      <c r="K183" s="62"/>
      <c r="L183" s="62"/>
      <c r="M183" s="63" t="str">
        <f t="shared" si="44"/>
        <v xml:space="preserve"> </v>
      </c>
      <c r="N183" s="154">
        <f t="shared" si="48"/>
        <v>0</v>
      </c>
      <c r="O183" s="155">
        <f t="shared" si="49"/>
        <v>0</v>
      </c>
      <c r="P183" s="156">
        <f t="shared" si="50"/>
        <v>0</v>
      </c>
      <c r="Q183" s="157">
        <f t="shared" si="51"/>
        <v>0</v>
      </c>
      <c r="R183" s="158" t="str">
        <f t="shared" si="52"/>
        <v xml:space="preserve"> </v>
      </c>
      <c r="S183" s="158">
        <f t="shared" si="45"/>
        <v>0</v>
      </c>
      <c r="T183" s="159">
        <f t="shared" si="53"/>
        <v>0</v>
      </c>
      <c r="U183" s="160">
        <f t="shared" si="54"/>
        <v>0</v>
      </c>
      <c r="V183" s="168" t="str">
        <f t="shared" si="46"/>
        <v xml:space="preserve"> </v>
      </c>
      <c r="W183" s="161">
        <f t="shared" si="47"/>
        <v>0</v>
      </c>
      <c r="X183" s="162">
        <v>0</v>
      </c>
      <c r="Y183" s="131">
        <v>1.1599999999999999</v>
      </c>
      <c r="Z183" s="130">
        <v>3.16</v>
      </c>
      <c r="AA183" s="130">
        <v>3.76</v>
      </c>
      <c r="AB183" s="130">
        <v>7.42</v>
      </c>
      <c r="AC183" s="130">
        <v>0</v>
      </c>
      <c r="AD183" s="131">
        <v>1.1599999999999999</v>
      </c>
      <c r="AE183" s="130">
        <v>3.16</v>
      </c>
      <c r="AF183" s="130">
        <v>3.76</v>
      </c>
      <c r="AG183" s="132">
        <v>7.42</v>
      </c>
      <c r="AH183" s="65">
        <v>45.222453999999999</v>
      </c>
      <c r="AI183" s="58">
        <v>37.175753999999998</v>
      </c>
      <c r="AJ183" s="67">
        <v>20.760486</v>
      </c>
      <c r="AK183" s="58">
        <v>45</v>
      </c>
      <c r="AL183" s="58">
        <v>37</v>
      </c>
      <c r="AM183" s="67">
        <v>21</v>
      </c>
    </row>
    <row r="184" spans="1:39" ht="26.25" x14ac:dyDescent="0.25">
      <c r="A184" s="201" t="s">
        <v>886</v>
      </c>
      <c r="B184" s="201" t="s">
        <v>887</v>
      </c>
      <c r="C184" s="143"/>
      <c r="D184" s="52"/>
      <c r="E184" s="59"/>
      <c r="F184" s="59"/>
      <c r="G184" s="59"/>
      <c r="H184" s="60"/>
      <c r="I184" s="61"/>
      <c r="J184" s="62"/>
      <c r="K184" s="62"/>
      <c r="L184" s="62"/>
      <c r="M184" s="63" t="str">
        <f t="shared" ref="M184:M190" si="55">IF((L184+K184+J184)=0," ", IF((L184+K184+J184) = 1, "100%", "Adjust colums I-J-K to get 100%"))</f>
        <v xml:space="preserve"> </v>
      </c>
      <c r="N184" s="154">
        <f t="shared" ref="N184:N190" si="56">(C184-(G184*C184))</f>
        <v>0</v>
      </c>
      <c r="O184" s="155">
        <f t="shared" ref="O184:O190" si="57">(1-F184)*C184</f>
        <v>0</v>
      </c>
      <c r="P184" s="156">
        <f t="shared" ref="P184:P190" si="58">D184*((((I184*J184)*Z184)/AH184)+(((I184*K184)*AA184)/AI184)+(((I184*L184)*AB184)/AJ184)+(H184*Y184))</f>
        <v>0</v>
      </c>
      <c r="Q184" s="157">
        <f t="shared" ref="Q184:Q190" si="59">P184/(IF(D184&lt;=0,1,D184))</f>
        <v>0</v>
      </c>
      <c r="R184" s="158" t="str">
        <f t="shared" ref="R184:R190" si="60">IF(C184*F184=0, " ", Q184/(C184*(1-F184)))</f>
        <v xml:space="preserve"> </v>
      </c>
      <c r="S184" s="158">
        <f t="shared" ref="S184:S190" si="61">P184+N184</f>
        <v>0</v>
      </c>
      <c r="T184" s="159">
        <f t="shared" ref="T184:T190" si="62">D184*((((I184*J184)*AE184)/AK184)+(((I184*K184)*AF184)/AL184)+(((I184*L184)*AG184)/AM184)+(H184*AD184))</f>
        <v>0</v>
      </c>
      <c r="U184" s="160">
        <f t="shared" ref="U184:U190" si="63">T184/(IF(D184&lt;=0,1,D184))</f>
        <v>0</v>
      </c>
      <c r="V184" s="168" t="str">
        <f t="shared" si="46"/>
        <v xml:space="preserve"> </v>
      </c>
      <c r="W184" s="161">
        <f t="shared" ref="W184:W190" si="64">T184+N184</f>
        <v>0</v>
      </c>
      <c r="X184" s="162">
        <v>0</v>
      </c>
      <c r="Y184" s="131">
        <v>1.1599999999999999</v>
      </c>
      <c r="Z184" s="130">
        <v>3.16</v>
      </c>
      <c r="AA184" s="130">
        <v>3.76</v>
      </c>
      <c r="AB184" s="130">
        <v>7.42</v>
      </c>
      <c r="AC184" s="130">
        <v>0</v>
      </c>
      <c r="AD184" s="131">
        <v>1.1599999999999999</v>
      </c>
      <c r="AE184" s="130">
        <v>3.16</v>
      </c>
      <c r="AF184" s="130">
        <v>3.76</v>
      </c>
      <c r="AG184" s="132">
        <v>7.42</v>
      </c>
      <c r="AH184" s="65">
        <v>45.222453999999999</v>
      </c>
      <c r="AI184" s="58">
        <v>37.175753999999998</v>
      </c>
      <c r="AJ184" s="67">
        <v>20.760486</v>
      </c>
      <c r="AK184" s="58">
        <v>45</v>
      </c>
      <c r="AL184" s="58">
        <v>37</v>
      </c>
      <c r="AM184" s="67">
        <v>21</v>
      </c>
    </row>
    <row r="185" spans="1:39" ht="15" x14ac:dyDescent="0.25">
      <c r="A185" s="201" t="s">
        <v>888</v>
      </c>
      <c r="B185" s="201" t="s">
        <v>889</v>
      </c>
      <c r="C185" s="143"/>
      <c r="D185" s="52"/>
      <c r="E185" s="59"/>
      <c r="F185" s="59"/>
      <c r="G185" s="59"/>
      <c r="H185" s="60"/>
      <c r="I185" s="61"/>
      <c r="J185" s="62"/>
      <c r="K185" s="62"/>
      <c r="L185" s="62"/>
      <c r="M185" s="63" t="str">
        <f t="shared" si="55"/>
        <v xml:space="preserve"> </v>
      </c>
      <c r="N185" s="154">
        <f t="shared" si="56"/>
        <v>0</v>
      </c>
      <c r="O185" s="155">
        <f t="shared" si="57"/>
        <v>0</v>
      </c>
      <c r="P185" s="156">
        <f t="shared" si="58"/>
        <v>0</v>
      </c>
      <c r="Q185" s="157">
        <f t="shared" si="59"/>
        <v>0</v>
      </c>
      <c r="R185" s="158" t="str">
        <f t="shared" si="60"/>
        <v xml:space="preserve"> </v>
      </c>
      <c r="S185" s="158">
        <f t="shared" si="61"/>
        <v>0</v>
      </c>
      <c r="T185" s="159">
        <f t="shared" si="62"/>
        <v>0</v>
      </c>
      <c r="U185" s="160">
        <f t="shared" si="63"/>
        <v>0</v>
      </c>
      <c r="V185" s="168" t="str">
        <f t="shared" si="46"/>
        <v xml:space="preserve"> </v>
      </c>
      <c r="W185" s="161">
        <f t="shared" si="64"/>
        <v>0</v>
      </c>
      <c r="X185" s="162">
        <v>0</v>
      </c>
      <c r="Y185" s="131">
        <v>1.1000000000000001</v>
      </c>
      <c r="Z185" s="130">
        <v>4.32</v>
      </c>
      <c r="AA185" s="130">
        <v>5.53</v>
      </c>
      <c r="AB185" s="130">
        <v>10.91</v>
      </c>
      <c r="AC185" s="130">
        <v>0</v>
      </c>
      <c r="AD185" s="131">
        <v>1.1000000000000001</v>
      </c>
      <c r="AE185" s="130">
        <v>4.54</v>
      </c>
      <c r="AF185" s="130">
        <v>5.88</v>
      </c>
      <c r="AG185" s="132">
        <v>11.61</v>
      </c>
      <c r="AH185" s="65">
        <v>45.222453999999999</v>
      </c>
      <c r="AI185" s="58">
        <v>37.175753999999998</v>
      </c>
      <c r="AJ185" s="67">
        <v>20.760486</v>
      </c>
      <c r="AK185" s="58">
        <v>45</v>
      </c>
      <c r="AL185" s="58">
        <v>37</v>
      </c>
      <c r="AM185" s="67">
        <v>21</v>
      </c>
    </row>
    <row r="186" spans="1:39" ht="15" x14ac:dyDescent="0.25">
      <c r="A186" s="201" t="s">
        <v>272</v>
      </c>
      <c r="B186" s="201" t="s">
        <v>273</v>
      </c>
      <c r="C186" s="143">
        <v>25.700000762939453</v>
      </c>
      <c r="D186" s="52"/>
      <c r="E186" s="59"/>
      <c r="F186" s="59"/>
      <c r="G186" s="59"/>
      <c r="H186" s="60"/>
      <c r="I186" s="61"/>
      <c r="J186" s="62"/>
      <c r="K186" s="62"/>
      <c r="L186" s="62"/>
      <c r="M186" s="63" t="str">
        <f t="shared" si="55"/>
        <v xml:space="preserve"> </v>
      </c>
      <c r="N186" s="154">
        <f t="shared" si="56"/>
        <v>25.700000762939453</v>
      </c>
      <c r="O186" s="155">
        <f t="shared" si="57"/>
        <v>25.700000762939453</v>
      </c>
      <c r="P186" s="156">
        <f t="shared" si="58"/>
        <v>0</v>
      </c>
      <c r="Q186" s="157">
        <f t="shared" si="59"/>
        <v>0</v>
      </c>
      <c r="R186" s="158" t="str">
        <f t="shared" si="60"/>
        <v xml:space="preserve"> </v>
      </c>
      <c r="S186" s="158">
        <f t="shared" si="61"/>
        <v>25.700000762939453</v>
      </c>
      <c r="T186" s="159">
        <f t="shared" si="62"/>
        <v>0</v>
      </c>
      <c r="U186" s="160">
        <f t="shared" si="63"/>
        <v>0</v>
      </c>
      <c r="V186" s="168" t="str">
        <f t="shared" si="46"/>
        <v xml:space="preserve"> </v>
      </c>
      <c r="W186" s="161">
        <f t="shared" si="64"/>
        <v>25.700000762939453</v>
      </c>
      <c r="X186" s="162">
        <v>0</v>
      </c>
      <c r="Y186" s="131">
        <v>1.29</v>
      </c>
      <c r="Z186" s="130">
        <v>2.68</v>
      </c>
      <c r="AA186" s="130">
        <v>2.93</v>
      </c>
      <c r="AB186" s="130">
        <v>4.53</v>
      </c>
      <c r="AC186" s="130">
        <v>0</v>
      </c>
      <c r="AD186" s="131">
        <v>1.29</v>
      </c>
      <c r="AE186" s="130">
        <v>2.89</v>
      </c>
      <c r="AF186" s="130">
        <v>3.28</v>
      </c>
      <c r="AG186" s="132">
        <v>5.42</v>
      </c>
      <c r="AH186" s="65">
        <v>45.222453999999999</v>
      </c>
      <c r="AI186" s="58">
        <v>37.175753999999998</v>
      </c>
      <c r="AJ186" s="67">
        <v>20.760486</v>
      </c>
      <c r="AK186" s="58">
        <v>45</v>
      </c>
      <c r="AL186" s="58">
        <v>37</v>
      </c>
      <c r="AM186" s="67">
        <v>21</v>
      </c>
    </row>
    <row r="187" spans="1:39" ht="15" x14ac:dyDescent="0.25">
      <c r="A187" s="201" t="s">
        <v>274</v>
      </c>
      <c r="B187" s="201" t="s">
        <v>275</v>
      </c>
      <c r="C187" s="143">
        <v>25</v>
      </c>
      <c r="D187" s="52"/>
      <c r="E187" s="59"/>
      <c r="F187" s="59"/>
      <c r="G187" s="59"/>
      <c r="H187" s="60"/>
      <c r="I187" s="61"/>
      <c r="J187" s="62"/>
      <c r="K187" s="62"/>
      <c r="L187" s="62"/>
      <c r="M187" s="63" t="str">
        <f t="shared" si="55"/>
        <v xml:space="preserve"> </v>
      </c>
      <c r="N187" s="154">
        <f t="shared" si="56"/>
        <v>25</v>
      </c>
      <c r="O187" s="155">
        <f t="shared" si="57"/>
        <v>25</v>
      </c>
      <c r="P187" s="156">
        <f t="shared" si="58"/>
        <v>0</v>
      </c>
      <c r="Q187" s="157">
        <f t="shared" si="59"/>
        <v>0</v>
      </c>
      <c r="R187" s="158" t="str">
        <f t="shared" si="60"/>
        <v xml:space="preserve"> </v>
      </c>
      <c r="S187" s="158">
        <f t="shared" si="61"/>
        <v>25</v>
      </c>
      <c r="T187" s="159">
        <f t="shared" si="62"/>
        <v>0</v>
      </c>
      <c r="U187" s="160">
        <f t="shared" si="63"/>
        <v>0</v>
      </c>
      <c r="V187" s="168" t="str">
        <f t="shared" si="46"/>
        <v xml:space="preserve"> </v>
      </c>
      <c r="W187" s="161">
        <f t="shared" si="64"/>
        <v>25</v>
      </c>
      <c r="X187" s="162">
        <v>0</v>
      </c>
      <c r="Y187" s="131">
        <v>1.29</v>
      </c>
      <c r="Z187" s="130">
        <v>2.85</v>
      </c>
      <c r="AA187" s="130">
        <v>3.16</v>
      </c>
      <c r="AB187" s="130">
        <v>5.03</v>
      </c>
      <c r="AC187" s="130">
        <v>0</v>
      </c>
      <c r="AD187" s="131">
        <v>1.29</v>
      </c>
      <c r="AE187" s="130">
        <v>2.85</v>
      </c>
      <c r="AF187" s="130">
        <v>3.16</v>
      </c>
      <c r="AG187" s="132">
        <v>5.03</v>
      </c>
      <c r="AH187" s="65">
        <v>45.222453999999999</v>
      </c>
      <c r="AI187" s="58">
        <v>37.175753999999998</v>
      </c>
      <c r="AJ187" s="67">
        <v>20.760486</v>
      </c>
      <c r="AK187" s="58">
        <v>45</v>
      </c>
      <c r="AL187" s="58">
        <v>37</v>
      </c>
      <c r="AM187" s="67">
        <v>21</v>
      </c>
    </row>
    <row r="188" spans="1:39" ht="15" x14ac:dyDescent="0.25">
      <c r="A188" s="201" t="s">
        <v>276</v>
      </c>
      <c r="B188" s="201" t="s">
        <v>277</v>
      </c>
      <c r="C188" s="143">
        <v>25</v>
      </c>
      <c r="D188" s="52"/>
      <c r="E188" s="59"/>
      <c r="F188" s="59"/>
      <c r="G188" s="59"/>
      <c r="H188" s="60"/>
      <c r="I188" s="61"/>
      <c r="J188" s="62"/>
      <c r="K188" s="62"/>
      <c r="L188" s="62"/>
      <c r="M188" s="63" t="str">
        <f t="shared" si="55"/>
        <v xml:space="preserve"> </v>
      </c>
      <c r="N188" s="154">
        <f t="shared" si="56"/>
        <v>25</v>
      </c>
      <c r="O188" s="155">
        <f t="shared" si="57"/>
        <v>25</v>
      </c>
      <c r="P188" s="156">
        <f t="shared" si="58"/>
        <v>0</v>
      </c>
      <c r="Q188" s="157">
        <f t="shared" si="59"/>
        <v>0</v>
      </c>
      <c r="R188" s="158" t="str">
        <f t="shared" si="60"/>
        <v xml:space="preserve"> </v>
      </c>
      <c r="S188" s="158">
        <f t="shared" si="61"/>
        <v>25</v>
      </c>
      <c r="T188" s="159">
        <f t="shared" si="62"/>
        <v>0</v>
      </c>
      <c r="U188" s="160">
        <f t="shared" si="63"/>
        <v>0</v>
      </c>
      <c r="V188" s="168" t="str">
        <f t="shared" si="46"/>
        <v xml:space="preserve"> </v>
      </c>
      <c r="W188" s="161">
        <f t="shared" si="64"/>
        <v>25</v>
      </c>
      <c r="X188" s="162">
        <v>0</v>
      </c>
      <c r="Y188" s="131">
        <v>1.1699999570999999</v>
      </c>
      <c r="Z188" s="130">
        <v>2.8499999046000002</v>
      </c>
      <c r="AA188" s="130">
        <v>3.7599999904999999</v>
      </c>
      <c r="AB188" s="130">
        <v>4.5500001906999996</v>
      </c>
      <c r="AC188" s="130">
        <v>0</v>
      </c>
      <c r="AD188" s="131">
        <v>1.1699999570999999</v>
      </c>
      <c r="AE188" s="130">
        <v>4.1999998093000004</v>
      </c>
      <c r="AF188" s="130">
        <v>5.0999999045999997</v>
      </c>
      <c r="AG188" s="132">
        <v>9.3999996185000008</v>
      </c>
      <c r="AH188" s="65">
        <v>45.534698486000003</v>
      </c>
      <c r="AI188" s="58">
        <v>38.455101012999997</v>
      </c>
      <c r="AJ188" s="67">
        <v>20.756099701</v>
      </c>
      <c r="AK188" s="58">
        <v>46</v>
      </c>
      <c r="AL188" s="58">
        <v>38</v>
      </c>
      <c r="AM188" s="67">
        <v>21</v>
      </c>
    </row>
    <row r="189" spans="1:39" ht="15" x14ac:dyDescent="0.25">
      <c r="A189" s="201" t="s">
        <v>278</v>
      </c>
      <c r="B189" s="201" t="s">
        <v>279</v>
      </c>
      <c r="C189" s="143">
        <v>25</v>
      </c>
      <c r="D189" s="52"/>
      <c r="E189" s="59"/>
      <c r="F189" s="59"/>
      <c r="G189" s="59"/>
      <c r="H189" s="60"/>
      <c r="I189" s="61"/>
      <c r="J189" s="62"/>
      <c r="K189" s="62"/>
      <c r="L189" s="62"/>
      <c r="M189" s="63" t="str">
        <f t="shared" si="55"/>
        <v xml:space="preserve"> </v>
      </c>
      <c r="N189" s="154">
        <f t="shared" si="56"/>
        <v>25</v>
      </c>
      <c r="O189" s="155">
        <f t="shared" si="57"/>
        <v>25</v>
      </c>
      <c r="P189" s="156">
        <f t="shared" si="58"/>
        <v>0</v>
      </c>
      <c r="Q189" s="157">
        <f t="shared" si="59"/>
        <v>0</v>
      </c>
      <c r="R189" s="158" t="str">
        <f t="shared" si="60"/>
        <v xml:space="preserve"> </v>
      </c>
      <c r="S189" s="158">
        <f t="shared" si="61"/>
        <v>25</v>
      </c>
      <c r="T189" s="159">
        <f t="shared" si="62"/>
        <v>0</v>
      </c>
      <c r="U189" s="160">
        <f t="shared" si="63"/>
        <v>0</v>
      </c>
      <c r="V189" s="168" t="str">
        <f t="shared" si="46"/>
        <v xml:space="preserve"> </v>
      </c>
      <c r="W189" s="161">
        <f t="shared" si="64"/>
        <v>25</v>
      </c>
      <c r="X189" s="162">
        <v>0</v>
      </c>
      <c r="Y189" s="131">
        <v>1.29</v>
      </c>
      <c r="Z189" s="130">
        <v>2.68</v>
      </c>
      <c r="AA189" s="130">
        <v>2.93</v>
      </c>
      <c r="AB189" s="130">
        <v>4.53</v>
      </c>
      <c r="AC189" s="130">
        <v>0</v>
      </c>
      <c r="AD189" s="131">
        <v>1.29</v>
      </c>
      <c r="AE189" s="130">
        <v>2.89</v>
      </c>
      <c r="AF189" s="130">
        <v>3.28</v>
      </c>
      <c r="AG189" s="132">
        <v>5.42</v>
      </c>
      <c r="AH189" s="65">
        <v>45.222453999999999</v>
      </c>
      <c r="AI189" s="58">
        <v>37.175753999999998</v>
      </c>
      <c r="AJ189" s="67">
        <v>20.760486</v>
      </c>
      <c r="AK189" s="58">
        <v>45</v>
      </c>
      <c r="AL189" s="58">
        <v>37</v>
      </c>
      <c r="AM189" s="67">
        <v>21</v>
      </c>
    </row>
    <row r="190" spans="1:39" ht="15" x14ac:dyDescent="0.25">
      <c r="A190" s="201" t="s">
        <v>280</v>
      </c>
      <c r="B190" s="201" t="s">
        <v>281</v>
      </c>
      <c r="C190" s="143">
        <v>25</v>
      </c>
      <c r="D190" s="52"/>
      <c r="E190" s="59"/>
      <c r="F190" s="59"/>
      <c r="G190" s="59"/>
      <c r="H190" s="60"/>
      <c r="I190" s="61"/>
      <c r="J190" s="62"/>
      <c r="K190" s="62"/>
      <c r="L190" s="62"/>
      <c r="M190" s="63" t="str">
        <f t="shared" si="55"/>
        <v xml:space="preserve"> </v>
      </c>
      <c r="N190" s="154">
        <f t="shared" si="56"/>
        <v>25</v>
      </c>
      <c r="O190" s="155">
        <f t="shared" si="57"/>
        <v>25</v>
      </c>
      <c r="P190" s="156">
        <f t="shared" si="58"/>
        <v>0</v>
      </c>
      <c r="Q190" s="157">
        <f t="shared" si="59"/>
        <v>0</v>
      </c>
      <c r="R190" s="158" t="str">
        <f t="shared" si="60"/>
        <v xml:space="preserve"> </v>
      </c>
      <c r="S190" s="158">
        <f t="shared" si="61"/>
        <v>25</v>
      </c>
      <c r="T190" s="159">
        <f t="shared" si="62"/>
        <v>0</v>
      </c>
      <c r="U190" s="160">
        <f t="shared" si="63"/>
        <v>0</v>
      </c>
      <c r="V190" s="168" t="str">
        <f t="shared" si="46"/>
        <v xml:space="preserve"> </v>
      </c>
      <c r="W190" s="161">
        <f t="shared" si="64"/>
        <v>25</v>
      </c>
      <c r="X190" s="162">
        <v>0</v>
      </c>
      <c r="Y190" s="131">
        <v>1.29</v>
      </c>
      <c r="Z190" s="130">
        <v>2.85</v>
      </c>
      <c r="AA190" s="130">
        <v>3.16</v>
      </c>
      <c r="AB190" s="130">
        <v>5.03</v>
      </c>
      <c r="AC190" s="130">
        <v>0</v>
      </c>
      <c r="AD190" s="131">
        <v>1.29</v>
      </c>
      <c r="AE190" s="130">
        <v>2.85</v>
      </c>
      <c r="AF190" s="130">
        <v>3.16</v>
      </c>
      <c r="AG190" s="132">
        <v>5.03</v>
      </c>
      <c r="AH190" s="65">
        <v>45.222453999999999</v>
      </c>
      <c r="AI190" s="58">
        <v>37.175753999999998</v>
      </c>
      <c r="AJ190" s="67">
        <v>20.760486</v>
      </c>
      <c r="AK190" s="58">
        <v>45</v>
      </c>
      <c r="AL190" s="58">
        <v>37</v>
      </c>
      <c r="AM190" s="67">
        <v>21</v>
      </c>
    </row>
  </sheetData>
  <sheetProtection algorithmName="SHA-512" hashValue="uVoTAqJt50cgD9vh2YubQNcZiQMnCAV8IJpAntikd7QzDX0o7sq3rDwQxM29Ch1eS2TWR98kihy4UyD3fRUr3Q==" saltValue="2LlYgBEzGDbCWMsv5J8EkA==" spinCount="100000" sheet="1" objects="1" scenarios="1"/>
  <mergeCells count="15">
    <mergeCell ref="A5:B6"/>
    <mergeCell ref="Y8:AB8"/>
    <mergeCell ref="E8:G8"/>
    <mergeCell ref="AH8:AJ8"/>
    <mergeCell ref="AK8:AM8"/>
    <mergeCell ref="N8:O8"/>
    <mergeCell ref="P8:S8"/>
    <mergeCell ref="T8:W8"/>
    <mergeCell ref="AD8:AG8"/>
    <mergeCell ref="Y6:AB6"/>
    <mergeCell ref="AD6:AG6"/>
    <mergeCell ref="AH6:AJ6"/>
    <mergeCell ref="AK6:AM6"/>
    <mergeCell ref="T6:W6"/>
    <mergeCell ref="P6:S6"/>
  </mergeCells>
  <dataValidations count="1">
    <dataValidation type="list" allowBlank="1" showInputMessage="1" showErrorMessage="1" sqref="E9:G190" xr:uid="{00000000-0002-0000-0100-000000000000}">
      <formula1>$AN$8:$AN$27</formula1>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90"/>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10.140625" style="13" customWidth="1"/>
    <col min="2" max="2" width="71.28515625" style="13" bestFit="1" customWidth="1"/>
    <col min="3" max="3" width="13.28515625" style="13" customWidth="1"/>
    <col min="4" max="4" width="13.140625" style="13" bestFit="1" customWidth="1"/>
    <col min="5" max="7" width="19.7109375" style="13" customWidth="1"/>
    <col min="8" max="8" width="25.7109375" style="13" customWidth="1"/>
    <col min="9" max="9" width="27.5703125" style="13" customWidth="1"/>
    <col min="10" max="11" width="22.7109375" style="13" customWidth="1"/>
    <col min="12" max="12" width="23.28515625" style="13" customWidth="1"/>
    <col min="13" max="13" width="22.7109375" style="13" customWidth="1"/>
    <col min="14" max="15" width="30.7109375" style="13" customWidth="1"/>
    <col min="16" max="16" width="32.42578125" style="13" customWidth="1"/>
    <col min="17" max="19" width="30.7109375" style="13" customWidth="1"/>
    <col min="20" max="20" width="32.5703125" style="13" customWidth="1"/>
    <col min="21" max="23" width="30.7109375" style="13" customWidth="1"/>
    <col min="24" max="24" width="21.7109375" style="13" hidden="1" customWidth="1"/>
    <col min="25" max="25" width="21.7109375" style="13" customWidth="1"/>
    <col min="26" max="26" width="18.5703125" style="13" customWidth="1"/>
    <col min="27" max="28" width="21.7109375" style="13" customWidth="1"/>
    <col min="29" max="29" width="21.7109375" style="13" hidden="1" customWidth="1"/>
    <col min="30" max="30" width="21.7109375" style="13" customWidth="1"/>
    <col min="31" max="31" width="19" style="13" customWidth="1"/>
    <col min="32" max="39" width="21.7109375" style="13" customWidth="1"/>
    <col min="40" max="40" width="18.28515625" style="13" customWidth="1"/>
    <col min="41" max="41" width="47.140625" style="13" bestFit="1" customWidth="1"/>
    <col min="42" max="16384" width="9.140625" style="13"/>
  </cols>
  <sheetData>
    <row r="1" spans="1:40" ht="14.25" x14ac:dyDescent="0.2">
      <c r="A1" s="17" t="s">
        <v>751</v>
      </c>
      <c r="B1" s="12"/>
      <c r="C1" s="12"/>
      <c r="D1" s="12"/>
      <c r="E1" s="12"/>
      <c r="F1" s="12"/>
      <c r="G1" s="12"/>
      <c r="I1" s="12"/>
      <c r="J1" s="12"/>
      <c r="K1" s="12"/>
    </row>
    <row r="2" spans="1:40" ht="14.25" x14ac:dyDescent="0.2">
      <c r="A2" s="18" t="s">
        <v>891</v>
      </c>
      <c r="B2" s="12"/>
      <c r="C2" s="12"/>
      <c r="D2" s="12"/>
      <c r="E2" s="12"/>
      <c r="F2" s="12"/>
      <c r="G2" s="12"/>
      <c r="I2" s="12"/>
      <c r="J2" s="12"/>
      <c r="K2" s="12"/>
    </row>
    <row r="3" spans="1:40" ht="14.25" x14ac:dyDescent="0.2">
      <c r="A3" s="18" t="s">
        <v>907</v>
      </c>
      <c r="B3" s="12"/>
      <c r="C3" s="12"/>
      <c r="D3" s="12"/>
      <c r="E3" s="12"/>
      <c r="F3" s="12"/>
      <c r="G3" s="12"/>
      <c r="I3" s="12"/>
      <c r="J3" s="12"/>
      <c r="K3" s="12"/>
    </row>
    <row r="4" spans="1:40" ht="14.25" x14ac:dyDescent="0.2">
      <c r="A4" s="18" t="s">
        <v>908</v>
      </c>
      <c r="B4" s="12"/>
      <c r="C4" s="12"/>
      <c r="D4" s="12"/>
      <c r="E4" s="12"/>
      <c r="F4" s="12"/>
      <c r="G4" s="12"/>
      <c r="I4" s="12"/>
      <c r="J4" s="12"/>
      <c r="K4" s="12"/>
    </row>
    <row r="5" spans="1:40" ht="15" customHeight="1" x14ac:dyDescent="0.2">
      <c r="A5" s="244" t="s">
        <v>962</v>
      </c>
      <c r="B5" s="244"/>
      <c r="C5" s="12"/>
      <c r="D5" s="12"/>
      <c r="E5" s="12"/>
      <c r="F5" s="12"/>
      <c r="G5" s="12"/>
      <c r="I5" s="12"/>
      <c r="J5" s="12"/>
      <c r="K5" s="12"/>
      <c r="N5" s="36"/>
      <c r="O5" s="36"/>
      <c r="P5" s="36"/>
      <c r="Q5" s="36"/>
      <c r="R5" s="36"/>
      <c r="S5" s="36"/>
    </row>
    <row r="6" spans="1:40" ht="14.25" x14ac:dyDescent="0.2">
      <c r="A6" s="245"/>
      <c r="B6" s="245"/>
      <c r="C6" s="39"/>
      <c r="D6" s="39"/>
      <c r="E6" s="70"/>
      <c r="F6" s="70"/>
      <c r="G6" s="70"/>
      <c r="H6" s="40"/>
      <c r="I6" s="41"/>
      <c r="J6" s="42"/>
      <c r="K6" s="39"/>
      <c r="L6" s="40"/>
      <c r="M6" s="40"/>
      <c r="N6" s="44"/>
      <c r="O6" s="45"/>
      <c r="P6" s="254" t="s">
        <v>869</v>
      </c>
      <c r="Q6" s="255"/>
      <c r="R6" s="255"/>
      <c r="S6" s="256"/>
      <c r="T6" s="255" t="s">
        <v>870</v>
      </c>
      <c r="U6" s="255"/>
      <c r="V6" s="255"/>
      <c r="W6" s="255"/>
      <c r="X6" s="40"/>
      <c r="Y6" s="254" t="s">
        <v>869</v>
      </c>
      <c r="Z6" s="255"/>
      <c r="AA6" s="255"/>
      <c r="AB6" s="256"/>
      <c r="AC6" s="40"/>
      <c r="AD6" s="255" t="s">
        <v>870</v>
      </c>
      <c r="AE6" s="255"/>
      <c r="AF6" s="255"/>
      <c r="AG6" s="255"/>
      <c r="AH6" s="254" t="s">
        <v>869</v>
      </c>
      <c r="AI6" s="255"/>
      <c r="AJ6" s="256"/>
      <c r="AK6" s="254" t="s">
        <v>870</v>
      </c>
      <c r="AL6" s="255"/>
      <c r="AM6" s="256"/>
    </row>
    <row r="7" spans="1:40" s="21" customFormat="1" ht="66.75" customHeight="1" thickBot="1" x14ac:dyDescent="0.25">
      <c r="A7" s="37"/>
      <c r="B7" s="37"/>
      <c r="C7" s="24" t="s">
        <v>890</v>
      </c>
      <c r="D7" s="25" t="s">
        <v>486</v>
      </c>
      <c r="E7" s="24" t="s">
        <v>860</v>
      </c>
      <c r="F7" s="24" t="s">
        <v>897</v>
      </c>
      <c r="G7" s="24" t="s">
        <v>861</v>
      </c>
      <c r="H7" s="27" t="s">
        <v>866</v>
      </c>
      <c r="I7" s="24" t="s">
        <v>926</v>
      </c>
      <c r="J7" s="26" t="s">
        <v>910</v>
      </c>
      <c r="K7" s="24" t="s">
        <v>911</v>
      </c>
      <c r="L7" s="26" t="s">
        <v>912</v>
      </c>
      <c r="M7" s="24" t="s">
        <v>867</v>
      </c>
      <c r="N7" s="49" t="s">
        <v>899</v>
      </c>
      <c r="O7" s="46" t="s">
        <v>868</v>
      </c>
      <c r="P7" s="48" t="s">
        <v>927</v>
      </c>
      <c r="Q7" s="43" t="s">
        <v>892</v>
      </c>
      <c r="R7" s="221" t="s">
        <v>1123</v>
      </c>
      <c r="S7" s="51" t="s">
        <v>909</v>
      </c>
      <c r="T7" s="47" t="s">
        <v>927</v>
      </c>
      <c r="U7" s="28" t="s">
        <v>893</v>
      </c>
      <c r="V7" s="47" t="s">
        <v>1123</v>
      </c>
      <c r="W7" s="47" t="s">
        <v>909</v>
      </c>
      <c r="X7" s="19" t="s">
        <v>768</v>
      </c>
      <c r="Y7" s="31" t="s">
        <v>900</v>
      </c>
      <c r="Z7" s="29" t="s">
        <v>901</v>
      </c>
      <c r="AA7" s="30" t="s">
        <v>902</v>
      </c>
      <c r="AB7" s="29" t="s">
        <v>903</v>
      </c>
      <c r="AC7" s="32" t="s">
        <v>865</v>
      </c>
      <c r="AD7" s="31" t="s">
        <v>900</v>
      </c>
      <c r="AE7" s="29" t="s">
        <v>901</v>
      </c>
      <c r="AF7" s="30" t="s">
        <v>902</v>
      </c>
      <c r="AG7" s="29" t="s">
        <v>903</v>
      </c>
      <c r="AH7" s="33" t="s">
        <v>904</v>
      </c>
      <c r="AI7" s="30" t="s">
        <v>905</v>
      </c>
      <c r="AJ7" s="34" t="s">
        <v>906</v>
      </c>
      <c r="AK7" s="33" t="s">
        <v>904</v>
      </c>
      <c r="AL7" s="30" t="s">
        <v>905</v>
      </c>
      <c r="AM7" s="34" t="s">
        <v>906</v>
      </c>
      <c r="AN7" s="20"/>
    </row>
    <row r="8" spans="1:40" s="21" customFormat="1" ht="16.5" customHeight="1" thickTop="1" thickBot="1" x14ac:dyDescent="0.3">
      <c r="A8" s="25" t="s">
        <v>486</v>
      </c>
      <c r="B8" s="25" t="s">
        <v>487</v>
      </c>
      <c r="C8" s="50" t="s">
        <v>895</v>
      </c>
      <c r="D8" s="25" t="s">
        <v>896</v>
      </c>
      <c r="E8" s="249" t="s">
        <v>894</v>
      </c>
      <c r="F8" s="249"/>
      <c r="G8" s="249"/>
      <c r="H8" s="22"/>
      <c r="I8" s="195"/>
      <c r="K8" s="23"/>
      <c r="L8" s="23"/>
      <c r="M8" s="22"/>
      <c r="N8" s="251" t="s">
        <v>2</v>
      </c>
      <c r="O8" s="252"/>
      <c r="P8" s="251" t="s">
        <v>2</v>
      </c>
      <c r="Q8" s="253"/>
      <c r="R8" s="253"/>
      <c r="S8" s="252"/>
      <c r="T8" s="251" t="s">
        <v>2</v>
      </c>
      <c r="U8" s="253"/>
      <c r="V8" s="253"/>
      <c r="W8" s="253"/>
      <c r="X8" s="200"/>
      <c r="Y8" s="246" t="s">
        <v>551</v>
      </c>
      <c r="Z8" s="247"/>
      <c r="AA8" s="247"/>
      <c r="AB8" s="248"/>
      <c r="AC8" s="66"/>
      <c r="AD8" s="246" t="s">
        <v>551</v>
      </c>
      <c r="AE8" s="247"/>
      <c r="AF8" s="247"/>
      <c r="AG8" s="250"/>
      <c r="AH8" s="247" t="s">
        <v>551</v>
      </c>
      <c r="AI8" s="247"/>
      <c r="AJ8" s="247"/>
      <c r="AK8" s="246" t="s">
        <v>551</v>
      </c>
      <c r="AL8" s="247"/>
      <c r="AM8" s="250"/>
      <c r="AN8" s="20"/>
    </row>
    <row r="9" spans="1:40" ht="13.5" thickTop="1" x14ac:dyDescent="0.2">
      <c r="A9" s="135" t="s">
        <v>752</v>
      </c>
      <c r="B9" s="135" t="s">
        <v>755</v>
      </c>
      <c r="C9" s="203"/>
      <c r="D9" s="52"/>
      <c r="E9" s="53">
        <v>0.05</v>
      </c>
      <c r="F9" s="53">
        <v>0.33</v>
      </c>
      <c r="G9" s="53">
        <v>0.3</v>
      </c>
      <c r="H9" s="54">
        <v>1</v>
      </c>
      <c r="I9" s="55">
        <v>24</v>
      </c>
      <c r="J9" s="56">
        <v>1</v>
      </c>
      <c r="K9" s="56">
        <v>0</v>
      </c>
      <c r="L9" s="56">
        <v>0</v>
      </c>
      <c r="M9" s="57" t="str">
        <f>IF((L9+K9+J9)=0," ", IF((L9+K9+J9) = 1, "100%", "Adjust colums I-J-K to get 100%"))</f>
        <v>100%</v>
      </c>
      <c r="N9" s="163">
        <f t="shared" ref="N9:N40" si="0">(C9-(G9*C9))</f>
        <v>0</v>
      </c>
      <c r="O9" s="164">
        <f t="shared" ref="O9:O40" si="1">(1-F9)*C9</f>
        <v>0</v>
      </c>
      <c r="P9" s="165">
        <f t="shared" ref="P9:P40" si="2">D9*((((I9*J9)*Z9)/AH9)+(((I9*K9)*AA9)/AI9)+(((I9*L9)*AB9)/AJ9)+(H9*Y9))</f>
        <v>0</v>
      </c>
      <c r="Q9" s="157">
        <f t="shared" ref="Q9:Q40" si="3">P9/(IF(D9&lt;=0,1,D9))</f>
        <v>0</v>
      </c>
      <c r="R9" s="166" t="str">
        <f>IF(C9*F9=0, " ", Q9/(C9*(1-F9)))</f>
        <v xml:space="preserve"> </v>
      </c>
      <c r="S9" s="166">
        <f t="shared" ref="S9:S55" si="4">P9+N9</f>
        <v>0</v>
      </c>
      <c r="T9" s="167">
        <f t="shared" ref="T9:T40" si="5">D9*((((I9*J9)*AE9)/AK9)+(((I9*K9)*AF9)/AL9)+(((I9*L9)*AG9)/AM9)+(H9*Y9))</f>
        <v>0</v>
      </c>
      <c r="U9" s="168">
        <f t="shared" ref="U9:U40" si="6">T9/(IF(D9&lt;=0,1,D9))</f>
        <v>0</v>
      </c>
      <c r="V9" s="168" t="str">
        <f>IF(C9*F9=0, " ", U9/(C9*(1-F9)))</f>
        <v xml:space="preserve"> </v>
      </c>
      <c r="W9" s="169">
        <f t="shared" ref="W9:W40" si="7">T9+N9</f>
        <v>0</v>
      </c>
      <c r="X9" s="162">
        <v>0</v>
      </c>
      <c r="Y9" s="129">
        <v>12.8</v>
      </c>
      <c r="Z9" s="130">
        <v>59.18</v>
      </c>
      <c r="AA9" s="130">
        <v>58.31</v>
      </c>
      <c r="AB9" s="130">
        <v>61.91</v>
      </c>
      <c r="AC9" s="130">
        <v>0</v>
      </c>
      <c r="AD9" s="131">
        <v>12.8</v>
      </c>
      <c r="AE9" s="130">
        <v>59.18</v>
      </c>
      <c r="AF9" s="130">
        <v>58.31</v>
      </c>
      <c r="AG9" s="132">
        <v>61.91</v>
      </c>
      <c r="AH9" s="129">
        <v>1</v>
      </c>
      <c r="AI9" s="133">
        <v>1</v>
      </c>
      <c r="AJ9" s="134">
        <v>1</v>
      </c>
      <c r="AK9" s="130">
        <v>1</v>
      </c>
      <c r="AL9" s="130">
        <v>1</v>
      </c>
      <c r="AM9" s="134">
        <v>1</v>
      </c>
      <c r="AN9" s="14"/>
    </row>
    <row r="10" spans="1:40" x14ac:dyDescent="0.2">
      <c r="A10" s="135" t="s">
        <v>753</v>
      </c>
      <c r="B10" s="135" t="s">
        <v>756</v>
      </c>
      <c r="C10" s="204">
        <v>175</v>
      </c>
      <c r="D10" s="52"/>
      <c r="E10" s="59"/>
      <c r="F10" s="59"/>
      <c r="G10" s="59"/>
      <c r="H10" s="60">
        <v>1</v>
      </c>
      <c r="I10" s="61"/>
      <c r="J10" s="62"/>
      <c r="K10" s="62"/>
      <c r="L10" s="62"/>
      <c r="M10" s="63" t="str">
        <f t="shared" ref="M10:M56" si="8">IF((L10+K10+J10)=0," ", IF((L10+K10+J10) = 1, "100%", "Adjust colums I-J-K to get 100%"))</f>
        <v xml:space="preserve"> </v>
      </c>
      <c r="N10" s="154">
        <f t="shared" si="0"/>
        <v>175</v>
      </c>
      <c r="O10" s="155">
        <f t="shared" si="1"/>
        <v>175</v>
      </c>
      <c r="P10" s="156">
        <f t="shared" si="2"/>
        <v>0</v>
      </c>
      <c r="Q10" s="157">
        <f t="shared" si="3"/>
        <v>0</v>
      </c>
      <c r="R10" s="166" t="str">
        <f t="shared" ref="R10:R63" si="9">IF(C10*F10=0, " ", Q10/(C10*(1-F10)))</f>
        <v xml:space="preserve"> </v>
      </c>
      <c r="S10" s="158">
        <f t="shared" si="4"/>
        <v>175</v>
      </c>
      <c r="T10" s="159">
        <f t="shared" si="5"/>
        <v>0</v>
      </c>
      <c r="U10" s="160">
        <f t="shared" si="6"/>
        <v>0</v>
      </c>
      <c r="V10" s="168" t="str">
        <f t="shared" ref="V10:V63" si="10">IF(C10*F10=0, " ", U10/(C10*(1-F10)))</f>
        <v xml:space="preserve"> </v>
      </c>
      <c r="W10" s="161">
        <f t="shared" si="7"/>
        <v>175</v>
      </c>
      <c r="X10" s="162">
        <v>0</v>
      </c>
      <c r="Y10" s="131">
        <v>1.7</v>
      </c>
      <c r="Z10" s="130">
        <v>23.12</v>
      </c>
      <c r="AA10" s="130">
        <v>22.74</v>
      </c>
      <c r="AB10" s="130">
        <v>23.66</v>
      </c>
      <c r="AC10" s="130">
        <v>0</v>
      </c>
      <c r="AD10" s="131">
        <v>1.7</v>
      </c>
      <c r="AE10" s="130">
        <v>24.22</v>
      </c>
      <c r="AF10" s="130">
        <v>23.85</v>
      </c>
      <c r="AG10" s="132">
        <v>24.94</v>
      </c>
      <c r="AH10" s="131">
        <v>1</v>
      </c>
      <c r="AI10" s="130">
        <v>1</v>
      </c>
      <c r="AJ10" s="132">
        <v>1</v>
      </c>
      <c r="AK10" s="130">
        <v>1</v>
      </c>
      <c r="AL10" s="130">
        <v>1</v>
      </c>
      <c r="AM10" s="132">
        <v>1</v>
      </c>
      <c r="AN10" s="14"/>
    </row>
    <row r="11" spans="1:40" ht="25.5" x14ac:dyDescent="0.2">
      <c r="A11" s="135" t="s">
        <v>282</v>
      </c>
      <c r="B11" s="135" t="s">
        <v>283</v>
      </c>
      <c r="C11" s="204">
        <v>400</v>
      </c>
      <c r="D11" s="52"/>
      <c r="E11" s="59">
        <v>0.15</v>
      </c>
      <c r="F11" s="59"/>
      <c r="G11" s="59"/>
      <c r="H11" s="60">
        <v>1</v>
      </c>
      <c r="I11" s="61"/>
      <c r="J11" s="62"/>
      <c r="K11" s="62"/>
      <c r="L11" s="62"/>
      <c r="M11" s="63" t="str">
        <f t="shared" si="8"/>
        <v xml:space="preserve"> </v>
      </c>
      <c r="N11" s="154">
        <f t="shared" si="0"/>
        <v>400</v>
      </c>
      <c r="O11" s="155">
        <f t="shared" si="1"/>
        <v>400</v>
      </c>
      <c r="P11" s="156">
        <f t="shared" si="2"/>
        <v>0</v>
      </c>
      <c r="Q11" s="157">
        <f t="shared" si="3"/>
        <v>0</v>
      </c>
      <c r="R11" s="166" t="str">
        <f t="shared" si="9"/>
        <v xml:space="preserve"> </v>
      </c>
      <c r="S11" s="158">
        <f t="shared" si="4"/>
        <v>400</v>
      </c>
      <c r="T11" s="159">
        <f t="shared" si="5"/>
        <v>0</v>
      </c>
      <c r="U11" s="160">
        <f t="shared" si="6"/>
        <v>0</v>
      </c>
      <c r="V11" s="168" t="str">
        <f t="shared" si="10"/>
        <v xml:space="preserve"> </v>
      </c>
      <c r="W11" s="161">
        <f t="shared" si="7"/>
        <v>400</v>
      </c>
      <c r="X11" s="162">
        <v>0</v>
      </c>
      <c r="Y11" s="131">
        <v>2.78</v>
      </c>
      <c r="Z11" s="130">
        <v>32.01</v>
      </c>
      <c r="AA11" s="130">
        <v>31.37</v>
      </c>
      <c r="AB11" s="130">
        <v>32.86</v>
      </c>
      <c r="AC11" s="130">
        <v>0</v>
      </c>
      <c r="AD11" s="131">
        <v>2.78</v>
      </c>
      <c r="AE11" s="130">
        <v>32.01</v>
      </c>
      <c r="AF11" s="130">
        <v>31.37</v>
      </c>
      <c r="AG11" s="132">
        <v>32.86</v>
      </c>
      <c r="AH11" s="131">
        <v>1</v>
      </c>
      <c r="AI11" s="130">
        <v>1</v>
      </c>
      <c r="AJ11" s="132">
        <v>1</v>
      </c>
      <c r="AK11" s="130">
        <v>1</v>
      </c>
      <c r="AL11" s="130">
        <v>1</v>
      </c>
      <c r="AM11" s="132">
        <v>1</v>
      </c>
      <c r="AN11" s="14"/>
    </row>
    <row r="12" spans="1:40" x14ac:dyDescent="0.2">
      <c r="A12" s="135" t="s">
        <v>284</v>
      </c>
      <c r="B12" s="135" t="s">
        <v>285</v>
      </c>
      <c r="C12" s="204">
        <v>95</v>
      </c>
      <c r="D12" s="52"/>
      <c r="E12" s="59"/>
      <c r="F12" s="59"/>
      <c r="G12" s="59"/>
      <c r="H12" s="60">
        <v>1</v>
      </c>
      <c r="I12" s="61"/>
      <c r="J12" s="62"/>
      <c r="K12" s="62"/>
      <c r="L12" s="62"/>
      <c r="M12" s="63" t="str">
        <f t="shared" si="8"/>
        <v xml:space="preserve"> </v>
      </c>
      <c r="N12" s="154">
        <f t="shared" si="0"/>
        <v>95</v>
      </c>
      <c r="O12" s="155">
        <f t="shared" si="1"/>
        <v>95</v>
      </c>
      <c r="P12" s="156">
        <f t="shared" si="2"/>
        <v>0</v>
      </c>
      <c r="Q12" s="157">
        <f t="shared" si="3"/>
        <v>0</v>
      </c>
      <c r="R12" s="166" t="str">
        <f t="shared" si="9"/>
        <v xml:space="preserve"> </v>
      </c>
      <c r="S12" s="158">
        <f t="shared" si="4"/>
        <v>95</v>
      </c>
      <c r="T12" s="159">
        <f t="shared" si="5"/>
        <v>0</v>
      </c>
      <c r="U12" s="160">
        <f t="shared" si="6"/>
        <v>0</v>
      </c>
      <c r="V12" s="168" t="str">
        <f t="shared" si="10"/>
        <v xml:space="preserve"> </v>
      </c>
      <c r="W12" s="161">
        <f t="shared" si="7"/>
        <v>95</v>
      </c>
      <c r="X12" s="162">
        <v>0</v>
      </c>
      <c r="Y12" s="131">
        <v>1.04</v>
      </c>
      <c r="Z12" s="130">
        <v>7.07</v>
      </c>
      <c r="AA12" s="130">
        <v>6.85</v>
      </c>
      <c r="AB12" s="130">
        <v>7.01</v>
      </c>
      <c r="AC12" s="130">
        <v>0</v>
      </c>
      <c r="AD12" s="131">
        <v>1.04</v>
      </c>
      <c r="AE12" s="130">
        <v>7.93</v>
      </c>
      <c r="AF12" s="130">
        <v>7.72</v>
      </c>
      <c r="AG12" s="132">
        <v>7.97</v>
      </c>
      <c r="AH12" s="131">
        <v>1</v>
      </c>
      <c r="AI12" s="130">
        <v>1</v>
      </c>
      <c r="AJ12" s="132">
        <v>1</v>
      </c>
      <c r="AK12" s="130">
        <v>1</v>
      </c>
      <c r="AL12" s="130">
        <v>1</v>
      </c>
      <c r="AM12" s="132">
        <v>1</v>
      </c>
      <c r="AN12" s="14"/>
    </row>
    <row r="13" spans="1:40" x14ac:dyDescent="0.2">
      <c r="A13" s="135" t="s">
        <v>286</v>
      </c>
      <c r="B13" s="135" t="s">
        <v>287</v>
      </c>
      <c r="C13" s="204">
        <v>133</v>
      </c>
      <c r="D13" s="52">
        <v>6</v>
      </c>
      <c r="E13" s="59"/>
      <c r="F13" s="59"/>
      <c r="G13" s="59"/>
      <c r="H13" s="60">
        <v>6</v>
      </c>
      <c r="I13" s="61">
        <v>2.4</v>
      </c>
      <c r="J13" s="62">
        <v>0.1</v>
      </c>
      <c r="K13" s="62">
        <v>0.6</v>
      </c>
      <c r="L13" s="62">
        <v>0.3</v>
      </c>
      <c r="M13" s="63" t="str">
        <f t="shared" si="8"/>
        <v>100%</v>
      </c>
      <c r="N13" s="154">
        <f t="shared" si="0"/>
        <v>133</v>
      </c>
      <c r="O13" s="155">
        <f t="shared" si="1"/>
        <v>133</v>
      </c>
      <c r="P13" s="156">
        <f t="shared" si="2"/>
        <v>306.9504</v>
      </c>
      <c r="Q13" s="157">
        <f t="shared" si="3"/>
        <v>51.1584</v>
      </c>
      <c r="R13" s="166" t="str">
        <f t="shared" si="9"/>
        <v xml:space="preserve"> </v>
      </c>
      <c r="S13" s="158">
        <f t="shared" si="4"/>
        <v>439.9504</v>
      </c>
      <c r="T13" s="159">
        <f t="shared" si="5"/>
        <v>306.9504</v>
      </c>
      <c r="U13" s="160">
        <f t="shared" si="6"/>
        <v>51.1584</v>
      </c>
      <c r="V13" s="168" t="str">
        <f t="shared" si="10"/>
        <v xml:space="preserve"> </v>
      </c>
      <c r="W13" s="161">
        <f t="shared" si="7"/>
        <v>439.9504</v>
      </c>
      <c r="X13" s="162">
        <v>0</v>
      </c>
      <c r="Y13" s="131">
        <v>1.33</v>
      </c>
      <c r="Z13" s="130">
        <v>18.03</v>
      </c>
      <c r="AA13" s="130">
        <v>17.62</v>
      </c>
      <c r="AB13" s="130">
        <v>18.72</v>
      </c>
      <c r="AC13" s="130">
        <v>0</v>
      </c>
      <c r="AD13" s="131">
        <v>1.33</v>
      </c>
      <c r="AE13" s="130">
        <v>18.03</v>
      </c>
      <c r="AF13" s="130">
        <v>17.62</v>
      </c>
      <c r="AG13" s="132">
        <v>18.72</v>
      </c>
      <c r="AH13" s="131">
        <v>1</v>
      </c>
      <c r="AI13" s="130">
        <v>1</v>
      </c>
      <c r="AJ13" s="132">
        <v>1</v>
      </c>
      <c r="AK13" s="130">
        <v>1</v>
      </c>
      <c r="AL13" s="130">
        <v>1</v>
      </c>
      <c r="AM13" s="132">
        <v>1</v>
      </c>
      <c r="AN13" s="14"/>
    </row>
    <row r="14" spans="1:40" x14ac:dyDescent="0.2">
      <c r="A14" s="135" t="s">
        <v>288</v>
      </c>
      <c r="B14" s="135" t="s">
        <v>607</v>
      </c>
      <c r="C14" s="204">
        <v>95</v>
      </c>
      <c r="D14" s="52"/>
      <c r="E14" s="59"/>
      <c r="F14" s="59"/>
      <c r="G14" s="59"/>
      <c r="H14" s="60">
        <v>1</v>
      </c>
      <c r="I14" s="61"/>
      <c r="J14" s="62"/>
      <c r="K14" s="62"/>
      <c r="L14" s="62"/>
      <c r="M14" s="63" t="str">
        <f t="shared" si="8"/>
        <v xml:space="preserve"> </v>
      </c>
      <c r="N14" s="154">
        <f t="shared" si="0"/>
        <v>95</v>
      </c>
      <c r="O14" s="155">
        <f t="shared" si="1"/>
        <v>95</v>
      </c>
      <c r="P14" s="156">
        <f t="shared" si="2"/>
        <v>0</v>
      </c>
      <c r="Q14" s="157">
        <f t="shared" si="3"/>
        <v>0</v>
      </c>
      <c r="R14" s="166" t="str">
        <f t="shared" si="9"/>
        <v xml:space="preserve"> </v>
      </c>
      <c r="S14" s="158">
        <f t="shared" si="4"/>
        <v>95</v>
      </c>
      <c r="T14" s="159">
        <f t="shared" si="5"/>
        <v>0</v>
      </c>
      <c r="U14" s="160">
        <f t="shared" si="6"/>
        <v>0</v>
      </c>
      <c r="V14" s="168" t="str">
        <f t="shared" si="10"/>
        <v xml:space="preserve"> </v>
      </c>
      <c r="W14" s="161">
        <f t="shared" si="7"/>
        <v>95</v>
      </c>
      <c r="X14" s="162">
        <v>0</v>
      </c>
      <c r="Y14" s="131">
        <v>1.04</v>
      </c>
      <c r="Z14" s="130">
        <v>7.09</v>
      </c>
      <c r="AA14" s="130">
        <v>6.87</v>
      </c>
      <c r="AB14" s="130">
        <v>7.01</v>
      </c>
      <c r="AC14" s="130">
        <v>0</v>
      </c>
      <c r="AD14" s="131">
        <v>1.04</v>
      </c>
      <c r="AE14" s="130">
        <v>7.96</v>
      </c>
      <c r="AF14" s="130">
        <v>7.73</v>
      </c>
      <c r="AG14" s="132">
        <v>7.97</v>
      </c>
      <c r="AH14" s="131">
        <v>1</v>
      </c>
      <c r="AI14" s="130">
        <v>1</v>
      </c>
      <c r="AJ14" s="132">
        <v>1</v>
      </c>
      <c r="AK14" s="130">
        <v>1</v>
      </c>
      <c r="AL14" s="130">
        <v>1</v>
      </c>
      <c r="AM14" s="132">
        <v>1</v>
      </c>
      <c r="AN14" s="14"/>
    </row>
    <row r="15" spans="1:40" x14ac:dyDescent="0.2">
      <c r="A15" s="135" t="s">
        <v>289</v>
      </c>
      <c r="B15" s="135" t="s">
        <v>290</v>
      </c>
      <c r="C15" s="204">
        <v>95</v>
      </c>
      <c r="D15" s="52"/>
      <c r="E15" s="59"/>
      <c r="F15" s="59"/>
      <c r="G15" s="59"/>
      <c r="H15" s="60">
        <v>4</v>
      </c>
      <c r="I15" s="61">
        <v>7</v>
      </c>
      <c r="J15" s="62">
        <v>0.05</v>
      </c>
      <c r="K15" s="62">
        <v>0.25</v>
      </c>
      <c r="L15" s="62">
        <v>0.7</v>
      </c>
      <c r="M15" s="63" t="str">
        <f t="shared" si="8"/>
        <v>100%</v>
      </c>
      <c r="N15" s="154">
        <f t="shared" si="0"/>
        <v>95</v>
      </c>
      <c r="O15" s="155">
        <f t="shared" si="1"/>
        <v>95</v>
      </c>
      <c r="P15" s="156">
        <f t="shared" si="2"/>
        <v>0</v>
      </c>
      <c r="Q15" s="157">
        <f t="shared" si="3"/>
        <v>0</v>
      </c>
      <c r="R15" s="166" t="str">
        <f t="shared" si="9"/>
        <v xml:space="preserve"> </v>
      </c>
      <c r="S15" s="158">
        <f t="shared" si="4"/>
        <v>95</v>
      </c>
      <c r="T15" s="159">
        <f t="shared" si="5"/>
        <v>0</v>
      </c>
      <c r="U15" s="160">
        <f t="shared" si="6"/>
        <v>0</v>
      </c>
      <c r="V15" s="168" t="str">
        <f t="shared" si="10"/>
        <v xml:space="preserve"> </v>
      </c>
      <c r="W15" s="161">
        <f t="shared" si="7"/>
        <v>95</v>
      </c>
      <c r="X15" s="162">
        <v>0</v>
      </c>
      <c r="Y15" s="131">
        <v>1.04</v>
      </c>
      <c r="Z15" s="130">
        <v>7.08</v>
      </c>
      <c r="AA15" s="130">
        <v>6.86</v>
      </c>
      <c r="AB15" s="130">
        <v>7.01</v>
      </c>
      <c r="AC15" s="130">
        <v>0</v>
      </c>
      <c r="AD15" s="131">
        <v>1.04</v>
      </c>
      <c r="AE15" s="130">
        <v>7.95</v>
      </c>
      <c r="AF15" s="130">
        <v>7.73</v>
      </c>
      <c r="AG15" s="132">
        <v>7.97</v>
      </c>
      <c r="AH15" s="131">
        <v>1</v>
      </c>
      <c r="AI15" s="130">
        <v>1</v>
      </c>
      <c r="AJ15" s="132">
        <v>1</v>
      </c>
      <c r="AK15" s="130">
        <v>1</v>
      </c>
      <c r="AL15" s="130">
        <v>1</v>
      </c>
      <c r="AM15" s="132">
        <v>1</v>
      </c>
      <c r="AN15" s="14"/>
    </row>
    <row r="16" spans="1:40" x14ac:dyDescent="0.2">
      <c r="A16" s="135" t="s">
        <v>291</v>
      </c>
      <c r="B16" s="135" t="s">
        <v>292</v>
      </c>
      <c r="C16" s="204">
        <v>95</v>
      </c>
      <c r="D16" s="52"/>
      <c r="E16" s="59"/>
      <c r="F16" s="59"/>
      <c r="G16" s="59"/>
      <c r="H16" s="60">
        <v>1</v>
      </c>
      <c r="I16" s="61"/>
      <c r="J16" s="62"/>
      <c r="K16" s="62"/>
      <c r="L16" s="62"/>
      <c r="M16" s="63" t="str">
        <f t="shared" si="8"/>
        <v xml:space="preserve"> </v>
      </c>
      <c r="N16" s="154">
        <f t="shared" si="0"/>
        <v>95</v>
      </c>
      <c r="O16" s="155">
        <f t="shared" si="1"/>
        <v>95</v>
      </c>
      <c r="P16" s="156">
        <f t="shared" si="2"/>
        <v>0</v>
      </c>
      <c r="Q16" s="157">
        <f t="shared" si="3"/>
        <v>0</v>
      </c>
      <c r="R16" s="166" t="str">
        <f t="shared" si="9"/>
        <v xml:space="preserve"> </v>
      </c>
      <c r="S16" s="158">
        <f t="shared" si="4"/>
        <v>95</v>
      </c>
      <c r="T16" s="159">
        <f t="shared" si="5"/>
        <v>0</v>
      </c>
      <c r="U16" s="160">
        <f t="shared" si="6"/>
        <v>0</v>
      </c>
      <c r="V16" s="168" t="str">
        <f t="shared" si="10"/>
        <v xml:space="preserve"> </v>
      </c>
      <c r="W16" s="161">
        <f t="shared" si="7"/>
        <v>95</v>
      </c>
      <c r="X16" s="162">
        <v>0</v>
      </c>
      <c r="Y16" s="131">
        <v>1.04</v>
      </c>
      <c r="Z16" s="130">
        <v>7.09</v>
      </c>
      <c r="AA16" s="130">
        <v>6.87</v>
      </c>
      <c r="AB16" s="130">
        <v>7.01</v>
      </c>
      <c r="AC16" s="130">
        <v>0</v>
      </c>
      <c r="AD16" s="131">
        <v>1.04</v>
      </c>
      <c r="AE16" s="130">
        <v>7.96</v>
      </c>
      <c r="AF16" s="130">
        <v>7.73</v>
      </c>
      <c r="AG16" s="132">
        <v>7.97</v>
      </c>
      <c r="AH16" s="131">
        <v>1</v>
      </c>
      <c r="AI16" s="130">
        <v>1</v>
      </c>
      <c r="AJ16" s="132">
        <v>1</v>
      </c>
      <c r="AK16" s="130">
        <v>1</v>
      </c>
      <c r="AL16" s="130">
        <v>1</v>
      </c>
      <c r="AM16" s="132">
        <v>1</v>
      </c>
      <c r="AN16" s="14"/>
    </row>
    <row r="17" spans="1:40" x14ac:dyDescent="0.2">
      <c r="A17" s="135" t="s">
        <v>293</v>
      </c>
      <c r="B17" s="135" t="s">
        <v>294</v>
      </c>
      <c r="C17" s="204">
        <v>95</v>
      </c>
      <c r="D17" s="52"/>
      <c r="E17" s="59"/>
      <c r="F17" s="59"/>
      <c r="G17" s="59"/>
      <c r="H17" s="60">
        <v>1</v>
      </c>
      <c r="I17" s="61"/>
      <c r="J17" s="62"/>
      <c r="K17" s="62"/>
      <c r="L17" s="62"/>
      <c r="M17" s="63" t="str">
        <f t="shared" si="8"/>
        <v xml:space="preserve"> </v>
      </c>
      <c r="N17" s="154">
        <f t="shared" si="0"/>
        <v>95</v>
      </c>
      <c r="O17" s="155">
        <f t="shared" si="1"/>
        <v>95</v>
      </c>
      <c r="P17" s="156">
        <f t="shared" si="2"/>
        <v>0</v>
      </c>
      <c r="Q17" s="157">
        <f t="shared" si="3"/>
        <v>0</v>
      </c>
      <c r="R17" s="166" t="str">
        <f t="shared" si="9"/>
        <v xml:space="preserve"> </v>
      </c>
      <c r="S17" s="158">
        <f t="shared" si="4"/>
        <v>95</v>
      </c>
      <c r="T17" s="159">
        <f t="shared" si="5"/>
        <v>0</v>
      </c>
      <c r="U17" s="160">
        <f t="shared" si="6"/>
        <v>0</v>
      </c>
      <c r="V17" s="168" t="str">
        <f t="shared" si="10"/>
        <v xml:space="preserve"> </v>
      </c>
      <c r="W17" s="161">
        <f t="shared" si="7"/>
        <v>95</v>
      </c>
      <c r="X17" s="162">
        <v>0</v>
      </c>
      <c r="Y17" s="131">
        <v>1.04</v>
      </c>
      <c r="Z17" s="130">
        <v>7.13</v>
      </c>
      <c r="AA17" s="130">
        <v>6.89</v>
      </c>
      <c r="AB17" s="130">
        <v>7.02</v>
      </c>
      <c r="AC17" s="130">
        <v>0</v>
      </c>
      <c r="AD17" s="131">
        <v>1.04</v>
      </c>
      <c r="AE17" s="130">
        <v>8</v>
      </c>
      <c r="AF17" s="130">
        <v>7.76</v>
      </c>
      <c r="AG17" s="132">
        <v>7.97</v>
      </c>
      <c r="AH17" s="131">
        <v>1</v>
      </c>
      <c r="AI17" s="130">
        <v>1</v>
      </c>
      <c r="AJ17" s="132">
        <v>1</v>
      </c>
      <c r="AK17" s="130">
        <v>1</v>
      </c>
      <c r="AL17" s="130">
        <v>1</v>
      </c>
      <c r="AM17" s="132">
        <v>1</v>
      </c>
      <c r="AN17" s="14"/>
    </row>
    <row r="18" spans="1:40" x14ac:dyDescent="0.2">
      <c r="A18" s="135" t="s">
        <v>295</v>
      </c>
      <c r="B18" s="135" t="s">
        <v>296</v>
      </c>
      <c r="C18" s="204">
        <v>95</v>
      </c>
      <c r="D18" s="52"/>
      <c r="E18" s="59"/>
      <c r="F18" s="59"/>
      <c r="G18" s="59"/>
      <c r="H18" s="60">
        <v>1</v>
      </c>
      <c r="I18" s="61"/>
      <c r="J18" s="62"/>
      <c r="K18" s="62"/>
      <c r="L18" s="62"/>
      <c r="M18" s="63" t="str">
        <f t="shared" si="8"/>
        <v xml:space="preserve"> </v>
      </c>
      <c r="N18" s="154">
        <f t="shared" si="0"/>
        <v>95</v>
      </c>
      <c r="O18" s="155">
        <f t="shared" si="1"/>
        <v>95</v>
      </c>
      <c r="P18" s="156">
        <f t="shared" si="2"/>
        <v>0</v>
      </c>
      <c r="Q18" s="157">
        <f t="shared" si="3"/>
        <v>0</v>
      </c>
      <c r="R18" s="166" t="str">
        <f t="shared" si="9"/>
        <v xml:space="preserve"> </v>
      </c>
      <c r="S18" s="158">
        <f t="shared" si="4"/>
        <v>95</v>
      </c>
      <c r="T18" s="159">
        <f t="shared" si="5"/>
        <v>0</v>
      </c>
      <c r="U18" s="160">
        <f t="shared" si="6"/>
        <v>0</v>
      </c>
      <c r="V18" s="168" t="str">
        <f t="shared" si="10"/>
        <v xml:space="preserve"> </v>
      </c>
      <c r="W18" s="161">
        <f t="shared" si="7"/>
        <v>95</v>
      </c>
      <c r="X18" s="162">
        <v>0</v>
      </c>
      <c r="Y18" s="131">
        <v>1.04</v>
      </c>
      <c r="Z18" s="130">
        <v>7.13</v>
      </c>
      <c r="AA18" s="130">
        <v>6.89</v>
      </c>
      <c r="AB18" s="130">
        <v>7</v>
      </c>
      <c r="AC18" s="130">
        <v>0</v>
      </c>
      <c r="AD18" s="131">
        <v>1.04</v>
      </c>
      <c r="AE18" s="130">
        <v>7.7</v>
      </c>
      <c r="AF18" s="130">
        <v>7.47</v>
      </c>
      <c r="AG18" s="132">
        <v>7.63</v>
      </c>
      <c r="AH18" s="131">
        <v>1</v>
      </c>
      <c r="AI18" s="130">
        <v>1</v>
      </c>
      <c r="AJ18" s="132">
        <v>1</v>
      </c>
      <c r="AK18" s="130">
        <v>1</v>
      </c>
      <c r="AL18" s="130">
        <v>1</v>
      </c>
      <c r="AM18" s="132">
        <v>1</v>
      </c>
      <c r="AN18" s="14"/>
    </row>
    <row r="19" spans="1:40" x14ac:dyDescent="0.2">
      <c r="A19" s="135" t="s">
        <v>297</v>
      </c>
      <c r="B19" s="135" t="s">
        <v>298</v>
      </c>
      <c r="C19" s="204">
        <v>95</v>
      </c>
      <c r="D19" s="52"/>
      <c r="E19" s="59"/>
      <c r="F19" s="59"/>
      <c r="G19" s="59"/>
      <c r="H19" s="60">
        <v>1</v>
      </c>
      <c r="I19" s="61"/>
      <c r="J19" s="62"/>
      <c r="K19" s="62"/>
      <c r="L19" s="62"/>
      <c r="M19" s="63" t="str">
        <f t="shared" si="8"/>
        <v xml:space="preserve"> </v>
      </c>
      <c r="N19" s="154">
        <f t="shared" si="0"/>
        <v>95</v>
      </c>
      <c r="O19" s="155">
        <f t="shared" si="1"/>
        <v>95</v>
      </c>
      <c r="P19" s="156">
        <f t="shared" si="2"/>
        <v>0</v>
      </c>
      <c r="Q19" s="157">
        <f t="shared" si="3"/>
        <v>0</v>
      </c>
      <c r="R19" s="166" t="str">
        <f t="shared" si="9"/>
        <v xml:space="preserve"> </v>
      </c>
      <c r="S19" s="158">
        <f t="shared" si="4"/>
        <v>95</v>
      </c>
      <c r="T19" s="159">
        <f t="shared" si="5"/>
        <v>0</v>
      </c>
      <c r="U19" s="160">
        <f t="shared" si="6"/>
        <v>0</v>
      </c>
      <c r="V19" s="168" t="str">
        <f t="shared" si="10"/>
        <v xml:space="preserve"> </v>
      </c>
      <c r="W19" s="161">
        <f t="shared" si="7"/>
        <v>95</v>
      </c>
      <c r="X19" s="162">
        <v>0</v>
      </c>
      <c r="Y19" s="131">
        <v>1.04</v>
      </c>
      <c r="Z19" s="130">
        <v>7.06</v>
      </c>
      <c r="AA19" s="130">
        <v>6.85</v>
      </c>
      <c r="AB19" s="130">
        <v>7.01</v>
      </c>
      <c r="AC19" s="130">
        <v>0</v>
      </c>
      <c r="AD19" s="131">
        <v>1.04</v>
      </c>
      <c r="AE19" s="130">
        <v>7.93</v>
      </c>
      <c r="AF19" s="130">
        <v>7.72</v>
      </c>
      <c r="AG19" s="132">
        <v>7.97</v>
      </c>
      <c r="AH19" s="131">
        <v>1</v>
      </c>
      <c r="AI19" s="130">
        <v>1</v>
      </c>
      <c r="AJ19" s="132">
        <v>1</v>
      </c>
      <c r="AK19" s="130">
        <v>1</v>
      </c>
      <c r="AL19" s="130">
        <v>1</v>
      </c>
      <c r="AM19" s="132">
        <v>1</v>
      </c>
      <c r="AN19" s="14"/>
    </row>
    <row r="20" spans="1:40" x14ac:dyDescent="0.2">
      <c r="A20" s="135" t="s">
        <v>299</v>
      </c>
      <c r="B20" s="135" t="s">
        <v>300</v>
      </c>
      <c r="C20" s="204">
        <v>95</v>
      </c>
      <c r="D20" s="52"/>
      <c r="E20" s="59"/>
      <c r="F20" s="59"/>
      <c r="G20" s="59"/>
      <c r="H20" s="60">
        <v>1</v>
      </c>
      <c r="I20" s="61"/>
      <c r="J20" s="62"/>
      <c r="K20" s="62"/>
      <c r="L20" s="62"/>
      <c r="M20" s="63" t="str">
        <f t="shared" si="8"/>
        <v xml:space="preserve"> </v>
      </c>
      <c r="N20" s="154">
        <f t="shared" si="0"/>
        <v>95</v>
      </c>
      <c r="O20" s="155">
        <f t="shared" si="1"/>
        <v>95</v>
      </c>
      <c r="P20" s="156">
        <f t="shared" si="2"/>
        <v>0</v>
      </c>
      <c r="Q20" s="157">
        <f t="shared" si="3"/>
        <v>0</v>
      </c>
      <c r="R20" s="166" t="str">
        <f t="shared" si="9"/>
        <v xml:space="preserve"> </v>
      </c>
      <c r="S20" s="158">
        <f t="shared" si="4"/>
        <v>95</v>
      </c>
      <c r="T20" s="159">
        <f t="shared" si="5"/>
        <v>0</v>
      </c>
      <c r="U20" s="160">
        <f t="shared" si="6"/>
        <v>0</v>
      </c>
      <c r="V20" s="168" t="str">
        <f t="shared" si="10"/>
        <v xml:space="preserve"> </v>
      </c>
      <c r="W20" s="161">
        <f t="shared" si="7"/>
        <v>95</v>
      </c>
      <c r="X20" s="162">
        <v>0</v>
      </c>
      <c r="Y20" s="131">
        <v>1.04</v>
      </c>
      <c r="Z20" s="130">
        <v>7.08</v>
      </c>
      <c r="AA20" s="130">
        <v>6.86</v>
      </c>
      <c r="AB20" s="130">
        <v>7.01</v>
      </c>
      <c r="AC20" s="130">
        <v>0</v>
      </c>
      <c r="AD20" s="131">
        <v>1.04</v>
      </c>
      <c r="AE20" s="130">
        <v>7.95</v>
      </c>
      <c r="AF20" s="130">
        <v>7.73</v>
      </c>
      <c r="AG20" s="132">
        <v>7.97</v>
      </c>
      <c r="AH20" s="131">
        <v>1</v>
      </c>
      <c r="AI20" s="130">
        <v>1</v>
      </c>
      <c r="AJ20" s="132">
        <v>1</v>
      </c>
      <c r="AK20" s="130">
        <v>1</v>
      </c>
      <c r="AL20" s="130">
        <v>1</v>
      </c>
      <c r="AM20" s="132">
        <v>1</v>
      </c>
      <c r="AN20" s="14"/>
    </row>
    <row r="21" spans="1:40" ht="25.5" x14ac:dyDescent="0.2">
      <c r="A21" s="135" t="s">
        <v>301</v>
      </c>
      <c r="B21" s="135" t="s">
        <v>302</v>
      </c>
      <c r="C21" s="204">
        <v>492</v>
      </c>
      <c r="D21" s="52"/>
      <c r="E21" s="59"/>
      <c r="F21" s="59"/>
      <c r="G21" s="59"/>
      <c r="H21" s="60">
        <v>1</v>
      </c>
      <c r="I21" s="61"/>
      <c r="J21" s="62"/>
      <c r="K21" s="62"/>
      <c r="L21" s="62"/>
      <c r="M21" s="63" t="str">
        <f t="shared" si="8"/>
        <v xml:space="preserve"> </v>
      </c>
      <c r="N21" s="154">
        <f t="shared" si="0"/>
        <v>492</v>
      </c>
      <c r="O21" s="155">
        <f t="shared" si="1"/>
        <v>492</v>
      </c>
      <c r="P21" s="156">
        <f t="shared" si="2"/>
        <v>0</v>
      </c>
      <c r="Q21" s="157">
        <f t="shared" si="3"/>
        <v>0</v>
      </c>
      <c r="R21" s="166" t="str">
        <f t="shared" si="9"/>
        <v xml:space="preserve"> </v>
      </c>
      <c r="S21" s="158">
        <f t="shared" si="4"/>
        <v>492</v>
      </c>
      <c r="T21" s="159">
        <f t="shared" si="5"/>
        <v>0</v>
      </c>
      <c r="U21" s="160">
        <f t="shared" si="6"/>
        <v>0</v>
      </c>
      <c r="V21" s="168" t="str">
        <f t="shared" si="10"/>
        <v xml:space="preserve"> </v>
      </c>
      <c r="W21" s="161">
        <f t="shared" si="7"/>
        <v>492</v>
      </c>
      <c r="X21" s="162">
        <v>0</v>
      </c>
      <c r="Y21" s="131">
        <v>2.78</v>
      </c>
      <c r="Z21" s="130">
        <v>32.72</v>
      </c>
      <c r="AA21" s="130">
        <v>32.090000000000003</v>
      </c>
      <c r="AB21" s="130">
        <v>33.61</v>
      </c>
      <c r="AC21" s="130">
        <v>0</v>
      </c>
      <c r="AD21" s="131">
        <v>2.78</v>
      </c>
      <c r="AE21" s="130">
        <v>33.94</v>
      </c>
      <c r="AF21" s="130">
        <v>33.32</v>
      </c>
      <c r="AG21" s="132">
        <v>34.93</v>
      </c>
      <c r="AH21" s="131">
        <v>1</v>
      </c>
      <c r="AI21" s="130">
        <v>1</v>
      </c>
      <c r="AJ21" s="132">
        <v>1</v>
      </c>
      <c r="AK21" s="130">
        <v>1</v>
      </c>
      <c r="AL21" s="130">
        <v>1</v>
      </c>
      <c r="AM21" s="132">
        <v>1</v>
      </c>
      <c r="AN21" s="14"/>
    </row>
    <row r="22" spans="1:40" x14ac:dyDescent="0.2">
      <c r="A22" s="135" t="s">
        <v>303</v>
      </c>
      <c r="B22" s="135" t="s">
        <v>304</v>
      </c>
      <c r="C22" s="204">
        <v>197</v>
      </c>
      <c r="D22" s="52"/>
      <c r="E22" s="59"/>
      <c r="F22" s="59"/>
      <c r="G22" s="59"/>
      <c r="H22" s="60">
        <v>1</v>
      </c>
      <c r="I22" s="61"/>
      <c r="J22" s="62"/>
      <c r="K22" s="62"/>
      <c r="L22" s="62"/>
      <c r="M22" s="63" t="str">
        <f t="shared" si="8"/>
        <v xml:space="preserve"> </v>
      </c>
      <c r="N22" s="154">
        <f t="shared" si="0"/>
        <v>197</v>
      </c>
      <c r="O22" s="155">
        <f t="shared" si="1"/>
        <v>197</v>
      </c>
      <c r="P22" s="156">
        <f t="shared" si="2"/>
        <v>0</v>
      </c>
      <c r="Q22" s="157">
        <f t="shared" si="3"/>
        <v>0</v>
      </c>
      <c r="R22" s="166" t="str">
        <f t="shared" si="9"/>
        <v xml:space="preserve"> </v>
      </c>
      <c r="S22" s="158">
        <f t="shared" si="4"/>
        <v>197</v>
      </c>
      <c r="T22" s="159">
        <f t="shared" si="5"/>
        <v>0</v>
      </c>
      <c r="U22" s="160">
        <f t="shared" si="6"/>
        <v>0</v>
      </c>
      <c r="V22" s="168" t="str">
        <f t="shared" si="10"/>
        <v xml:space="preserve"> </v>
      </c>
      <c r="W22" s="161">
        <f t="shared" si="7"/>
        <v>197</v>
      </c>
      <c r="X22" s="162">
        <v>0</v>
      </c>
      <c r="Y22" s="131">
        <v>1.46</v>
      </c>
      <c r="Z22" s="130">
        <v>18.850000000000001</v>
      </c>
      <c r="AA22" s="130">
        <v>18.5</v>
      </c>
      <c r="AB22" s="130">
        <v>19.16</v>
      </c>
      <c r="AC22" s="130">
        <v>0</v>
      </c>
      <c r="AD22" s="131">
        <v>1.46</v>
      </c>
      <c r="AE22" s="130">
        <v>20.49</v>
      </c>
      <c r="AF22" s="130">
        <v>20.149999999999999</v>
      </c>
      <c r="AG22" s="132">
        <v>21</v>
      </c>
      <c r="AH22" s="131">
        <v>1</v>
      </c>
      <c r="AI22" s="130">
        <v>1</v>
      </c>
      <c r="AJ22" s="132">
        <v>1</v>
      </c>
      <c r="AK22" s="130">
        <v>1</v>
      </c>
      <c r="AL22" s="130">
        <v>1</v>
      </c>
      <c r="AM22" s="132">
        <v>1</v>
      </c>
      <c r="AN22" s="14"/>
    </row>
    <row r="23" spans="1:40" x14ac:dyDescent="0.2">
      <c r="A23" s="135" t="s">
        <v>305</v>
      </c>
      <c r="B23" s="135" t="s">
        <v>608</v>
      </c>
      <c r="C23" s="204">
        <v>95</v>
      </c>
      <c r="D23" s="52"/>
      <c r="E23" s="59"/>
      <c r="F23" s="59"/>
      <c r="G23" s="59"/>
      <c r="H23" s="60">
        <v>1</v>
      </c>
      <c r="I23" s="61"/>
      <c r="J23" s="62"/>
      <c r="K23" s="62"/>
      <c r="L23" s="62"/>
      <c r="M23" s="63" t="str">
        <f t="shared" si="8"/>
        <v xml:space="preserve"> </v>
      </c>
      <c r="N23" s="154">
        <f t="shared" si="0"/>
        <v>95</v>
      </c>
      <c r="O23" s="155">
        <f t="shared" si="1"/>
        <v>95</v>
      </c>
      <c r="P23" s="156">
        <f t="shared" si="2"/>
        <v>0</v>
      </c>
      <c r="Q23" s="157">
        <f t="shared" si="3"/>
        <v>0</v>
      </c>
      <c r="R23" s="166" t="str">
        <f t="shared" si="9"/>
        <v xml:space="preserve"> </v>
      </c>
      <c r="S23" s="158">
        <f t="shared" si="4"/>
        <v>95</v>
      </c>
      <c r="T23" s="159">
        <f t="shared" si="5"/>
        <v>0</v>
      </c>
      <c r="U23" s="160">
        <f t="shared" si="6"/>
        <v>0</v>
      </c>
      <c r="V23" s="168" t="str">
        <f t="shared" si="10"/>
        <v xml:space="preserve"> </v>
      </c>
      <c r="W23" s="161">
        <f t="shared" si="7"/>
        <v>95</v>
      </c>
      <c r="X23" s="162">
        <v>0</v>
      </c>
      <c r="Y23" s="131">
        <v>0.89</v>
      </c>
      <c r="Z23" s="130">
        <v>6.53</v>
      </c>
      <c r="AA23" s="130">
        <v>6.33</v>
      </c>
      <c r="AB23" s="130">
        <v>6.49</v>
      </c>
      <c r="AC23" s="130">
        <v>0</v>
      </c>
      <c r="AD23" s="131">
        <v>0.89</v>
      </c>
      <c r="AE23" s="130">
        <v>7.39</v>
      </c>
      <c r="AF23" s="130">
        <v>7.18</v>
      </c>
      <c r="AG23" s="132">
        <v>7.43</v>
      </c>
      <c r="AH23" s="131">
        <v>1</v>
      </c>
      <c r="AI23" s="130">
        <v>1</v>
      </c>
      <c r="AJ23" s="132">
        <v>1</v>
      </c>
      <c r="AK23" s="130">
        <v>1</v>
      </c>
      <c r="AL23" s="130">
        <v>1</v>
      </c>
      <c r="AM23" s="132">
        <v>1</v>
      </c>
      <c r="AN23" s="14"/>
    </row>
    <row r="24" spans="1:40" x14ac:dyDescent="0.2">
      <c r="A24" s="135" t="s">
        <v>306</v>
      </c>
      <c r="B24" s="135" t="s">
        <v>307</v>
      </c>
      <c r="C24" s="204">
        <v>95</v>
      </c>
      <c r="D24" s="52"/>
      <c r="E24" s="59"/>
      <c r="F24" s="59"/>
      <c r="G24" s="59"/>
      <c r="H24" s="60">
        <v>1</v>
      </c>
      <c r="I24" s="61"/>
      <c r="J24" s="62"/>
      <c r="K24" s="62"/>
      <c r="L24" s="62"/>
      <c r="M24" s="63" t="str">
        <f t="shared" si="8"/>
        <v xml:space="preserve"> </v>
      </c>
      <c r="N24" s="154">
        <f t="shared" si="0"/>
        <v>95</v>
      </c>
      <c r="O24" s="155">
        <f t="shared" si="1"/>
        <v>95</v>
      </c>
      <c r="P24" s="156">
        <f t="shared" si="2"/>
        <v>0</v>
      </c>
      <c r="Q24" s="157">
        <f t="shared" si="3"/>
        <v>0</v>
      </c>
      <c r="R24" s="166" t="str">
        <f t="shared" si="9"/>
        <v xml:space="preserve"> </v>
      </c>
      <c r="S24" s="158">
        <f t="shared" si="4"/>
        <v>95</v>
      </c>
      <c r="T24" s="159">
        <f t="shared" si="5"/>
        <v>0</v>
      </c>
      <c r="U24" s="160">
        <f t="shared" si="6"/>
        <v>0</v>
      </c>
      <c r="V24" s="168" t="str">
        <f t="shared" si="10"/>
        <v xml:space="preserve"> </v>
      </c>
      <c r="W24" s="161">
        <f t="shared" si="7"/>
        <v>95</v>
      </c>
      <c r="X24" s="162">
        <v>0</v>
      </c>
      <c r="Y24" s="131">
        <v>1.04</v>
      </c>
      <c r="Z24" s="130">
        <v>7.11</v>
      </c>
      <c r="AA24" s="130">
        <v>6.88</v>
      </c>
      <c r="AB24" s="130">
        <v>7.02</v>
      </c>
      <c r="AC24" s="130">
        <v>0</v>
      </c>
      <c r="AD24" s="131">
        <v>1.04</v>
      </c>
      <c r="AE24" s="130">
        <v>7.97</v>
      </c>
      <c r="AF24" s="130">
        <v>7.74</v>
      </c>
      <c r="AG24" s="132">
        <v>7.97</v>
      </c>
      <c r="AH24" s="131">
        <v>1</v>
      </c>
      <c r="AI24" s="130">
        <v>1</v>
      </c>
      <c r="AJ24" s="132">
        <v>1</v>
      </c>
      <c r="AK24" s="130">
        <v>1</v>
      </c>
      <c r="AL24" s="130">
        <v>1</v>
      </c>
      <c r="AM24" s="132">
        <v>1</v>
      </c>
      <c r="AN24" s="14"/>
    </row>
    <row r="25" spans="1:40" x14ac:dyDescent="0.2">
      <c r="A25" s="135" t="s">
        <v>308</v>
      </c>
      <c r="B25" s="135" t="s">
        <v>309</v>
      </c>
      <c r="C25" s="204">
        <v>95</v>
      </c>
      <c r="D25" s="52"/>
      <c r="E25" s="59"/>
      <c r="F25" s="59"/>
      <c r="G25" s="59"/>
      <c r="H25" s="60">
        <v>1</v>
      </c>
      <c r="I25" s="61"/>
      <c r="J25" s="62"/>
      <c r="K25" s="62"/>
      <c r="L25" s="62"/>
      <c r="M25" s="63" t="str">
        <f t="shared" si="8"/>
        <v xml:space="preserve"> </v>
      </c>
      <c r="N25" s="154">
        <f t="shared" si="0"/>
        <v>95</v>
      </c>
      <c r="O25" s="155">
        <f t="shared" si="1"/>
        <v>95</v>
      </c>
      <c r="P25" s="156">
        <f t="shared" si="2"/>
        <v>0</v>
      </c>
      <c r="Q25" s="157">
        <f t="shared" si="3"/>
        <v>0</v>
      </c>
      <c r="R25" s="166" t="str">
        <f t="shared" si="9"/>
        <v xml:space="preserve"> </v>
      </c>
      <c r="S25" s="158">
        <f t="shared" si="4"/>
        <v>95</v>
      </c>
      <c r="T25" s="159">
        <f t="shared" si="5"/>
        <v>0</v>
      </c>
      <c r="U25" s="160">
        <f t="shared" si="6"/>
        <v>0</v>
      </c>
      <c r="V25" s="168" t="str">
        <f t="shared" si="10"/>
        <v xml:space="preserve"> </v>
      </c>
      <c r="W25" s="161">
        <f t="shared" si="7"/>
        <v>95</v>
      </c>
      <c r="X25" s="162">
        <v>0</v>
      </c>
      <c r="Y25" s="131">
        <v>1.04</v>
      </c>
      <c r="Z25" s="130">
        <v>7.23</v>
      </c>
      <c r="AA25" s="130">
        <v>6.95</v>
      </c>
      <c r="AB25" s="130">
        <v>7.03</v>
      </c>
      <c r="AC25" s="130">
        <v>0</v>
      </c>
      <c r="AD25" s="131">
        <v>1.04</v>
      </c>
      <c r="AE25" s="130">
        <v>8.1</v>
      </c>
      <c r="AF25" s="130">
        <v>7.81</v>
      </c>
      <c r="AG25" s="132">
        <v>7.98</v>
      </c>
      <c r="AH25" s="131">
        <v>1</v>
      </c>
      <c r="AI25" s="130">
        <v>1</v>
      </c>
      <c r="AJ25" s="132">
        <v>1</v>
      </c>
      <c r="AK25" s="130">
        <v>1</v>
      </c>
      <c r="AL25" s="130">
        <v>1</v>
      </c>
      <c r="AM25" s="132">
        <v>1</v>
      </c>
      <c r="AN25" s="14"/>
    </row>
    <row r="26" spans="1:40" x14ac:dyDescent="0.2">
      <c r="A26" s="135" t="s">
        <v>310</v>
      </c>
      <c r="B26" s="135" t="s">
        <v>311</v>
      </c>
      <c r="C26" s="204">
        <v>95</v>
      </c>
      <c r="D26" s="52"/>
      <c r="E26" s="59"/>
      <c r="F26" s="59"/>
      <c r="G26" s="59"/>
      <c r="H26" s="60">
        <v>1</v>
      </c>
      <c r="I26" s="61"/>
      <c r="J26" s="62"/>
      <c r="K26" s="62"/>
      <c r="L26" s="62"/>
      <c r="M26" s="63" t="str">
        <f t="shared" si="8"/>
        <v xml:space="preserve"> </v>
      </c>
      <c r="N26" s="154">
        <f t="shared" si="0"/>
        <v>95</v>
      </c>
      <c r="O26" s="155">
        <f t="shared" si="1"/>
        <v>95</v>
      </c>
      <c r="P26" s="156">
        <f t="shared" si="2"/>
        <v>0</v>
      </c>
      <c r="Q26" s="157">
        <f t="shared" si="3"/>
        <v>0</v>
      </c>
      <c r="R26" s="166" t="str">
        <f t="shared" si="9"/>
        <v xml:space="preserve"> </v>
      </c>
      <c r="S26" s="158">
        <f t="shared" si="4"/>
        <v>95</v>
      </c>
      <c r="T26" s="159">
        <f t="shared" si="5"/>
        <v>0</v>
      </c>
      <c r="U26" s="160">
        <f t="shared" si="6"/>
        <v>0</v>
      </c>
      <c r="V26" s="168" t="str">
        <f t="shared" si="10"/>
        <v xml:space="preserve"> </v>
      </c>
      <c r="W26" s="161">
        <f t="shared" si="7"/>
        <v>95</v>
      </c>
      <c r="X26" s="162">
        <v>0</v>
      </c>
      <c r="Y26" s="131">
        <v>0.89</v>
      </c>
      <c r="Z26" s="130">
        <v>6.53</v>
      </c>
      <c r="AA26" s="130">
        <v>6.33</v>
      </c>
      <c r="AB26" s="130">
        <v>6.49</v>
      </c>
      <c r="AC26" s="130">
        <v>0</v>
      </c>
      <c r="AD26" s="131">
        <v>0.89</v>
      </c>
      <c r="AE26" s="130">
        <v>7.39</v>
      </c>
      <c r="AF26" s="130">
        <v>7.17</v>
      </c>
      <c r="AG26" s="132">
        <v>7.43</v>
      </c>
      <c r="AH26" s="131">
        <v>1</v>
      </c>
      <c r="AI26" s="130">
        <v>1</v>
      </c>
      <c r="AJ26" s="132">
        <v>1</v>
      </c>
      <c r="AK26" s="130">
        <v>1</v>
      </c>
      <c r="AL26" s="130">
        <v>1</v>
      </c>
      <c r="AM26" s="132">
        <v>1</v>
      </c>
      <c r="AN26" s="14"/>
    </row>
    <row r="27" spans="1:40" ht="25.5" x14ac:dyDescent="0.2">
      <c r="A27" s="135" t="s">
        <v>312</v>
      </c>
      <c r="B27" s="135" t="s">
        <v>609</v>
      </c>
      <c r="C27" s="204">
        <v>95</v>
      </c>
      <c r="D27" s="52"/>
      <c r="E27" s="59"/>
      <c r="F27" s="59"/>
      <c r="G27" s="59"/>
      <c r="H27" s="60">
        <v>1</v>
      </c>
      <c r="I27" s="61"/>
      <c r="J27" s="62"/>
      <c r="K27" s="62"/>
      <c r="L27" s="62"/>
      <c r="M27" s="63" t="str">
        <f t="shared" si="8"/>
        <v xml:space="preserve"> </v>
      </c>
      <c r="N27" s="154">
        <f t="shared" si="0"/>
        <v>95</v>
      </c>
      <c r="O27" s="155">
        <f t="shared" si="1"/>
        <v>95</v>
      </c>
      <c r="P27" s="156">
        <f t="shared" si="2"/>
        <v>0</v>
      </c>
      <c r="Q27" s="157">
        <f t="shared" si="3"/>
        <v>0</v>
      </c>
      <c r="R27" s="166" t="str">
        <f t="shared" si="9"/>
        <v xml:space="preserve"> </v>
      </c>
      <c r="S27" s="158">
        <f t="shared" si="4"/>
        <v>95</v>
      </c>
      <c r="T27" s="159">
        <f t="shared" si="5"/>
        <v>0</v>
      </c>
      <c r="U27" s="160">
        <f t="shared" si="6"/>
        <v>0</v>
      </c>
      <c r="V27" s="168" t="str">
        <f t="shared" si="10"/>
        <v xml:space="preserve"> </v>
      </c>
      <c r="W27" s="161">
        <f t="shared" si="7"/>
        <v>95</v>
      </c>
      <c r="X27" s="162">
        <v>0</v>
      </c>
      <c r="Y27" s="131">
        <v>0.88</v>
      </c>
      <c r="Z27" s="130">
        <v>6.24</v>
      </c>
      <c r="AA27" s="130">
        <v>6.03</v>
      </c>
      <c r="AB27" s="130">
        <v>6.14</v>
      </c>
      <c r="AC27" s="130">
        <v>0</v>
      </c>
      <c r="AD27" s="131">
        <v>0.88</v>
      </c>
      <c r="AE27" s="130">
        <v>7.09</v>
      </c>
      <c r="AF27" s="130">
        <v>6.87</v>
      </c>
      <c r="AG27" s="132">
        <v>7.07</v>
      </c>
      <c r="AH27" s="131">
        <v>1</v>
      </c>
      <c r="AI27" s="130">
        <v>1</v>
      </c>
      <c r="AJ27" s="132">
        <v>1</v>
      </c>
      <c r="AK27" s="130">
        <v>1</v>
      </c>
      <c r="AL27" s="130">
        <v>1</v>
      </c>
      <c r="AM27" s="132">
        <v>1</v>
      </c>
      <c r="AN27" s="14"/>
    </row>
    <row r="28" spans="1:40" x14ac:dyDescent="0.2">
      <c r="A28" s="135" t="s">
        <v>313</v>
      </c>
      <c r="B28" s="135" t="s">
        <v>314</v>
      </c>
      <c r="C28" s="204">
        <v>175</v>
      </c>
      <c r="D28" s="52"/>
      <c r="E28" s="59"/>
      <c r="F28" s="59"/>
      <c r="G28" s="59"/>
      <c r="H28" s="60">
        <v>1</v>
      </c>
      <c r="I28" s="61"/>
      <c r="J28" s="62"/>
      <c r="K28" s="62"/>
      <c r="L28" s="62"/>
      <c r="M28" s="63" t="str">
        <f t="shared" si="8"/>
        <v xml:space="preserve"> </v>
      </c>
      <c r="N28" s="154">
        <f t="shared" si="0"/>
        <v>175</v>
      </c>
      <c r="O28" s="155">
        <f t="shared" si="1"/>
        <v>175</v>
      </c>
      <c r="P28" s="156">
        <f t="shared" si="2"/>
        <v>0</v>
      </c>
      <c r="Q28" s="157">
        <f t="shared" si="3"/>
        <v>0</v>
      </c>
      <c r="R28" s="166" t="str">
        <f t="shared" si="9"/>
        <v xml:space="preserve"> </v>
      </c>
      <c r="S28" s="158">
        <f t="shared" si="4"/>
        <v>175</v>
      </c>
      <c r="T28" s="159">
        <f t="shared" si="5"/>
        <v>0</v>
      </c>
      <c r="U28" s="160">
        <f t="shared" si="6"/>
        <v>0</v>
      </c>
      <c r="V28" s="168" t="str">
        <f t="shared" si="10"/>
        <v xml:space="preserve"> </v>
      </c>
      <c r="W28" s="161">
        <f t="shared" si="7"/>
        <v>175</v>
      </c>
      <c r="X28" s="162">
        <v>0</v>
      </c>
      <c r="Y28" s="131">
        <v>1.46</v>
      </c>
      <c r="Z28" s="130">
        <v>18.850000000000001</v>
      </c>
      <c r="AA28" s="130">
        <v>18.5</v>
      </c>
      <c r="AB28" s="130">
        <v>19.149999999999999</v>
      </c>
      <c r="AC28" s="130">
        <v>0</v>
      </c>
      <c r="AD28" s="131">
        <v>1.46</v>
      </c>
      <c r="AE28" s="130">
        <v>20.09</v>
      </c>
      <c r="AF28" s="130">
        <v>19.75</v>
      </c>
      <c r="AG28" s="132">
        <v>20.47</v>
      </c>
      <c r="AH28" s="131">
        <v>1</v>
      </c>
      <c r="AI28" s="130">
        <v>1</v>
      </c>
      <c r="AJ28" s="132">
        <v>1</v>
      </c>
      <c r="AK28" s="130">
        <v>1</v>
      </c>
      <c r="AL28" s="130">
        <v>1</v>
      </c>
      <c r="AM28" s="132">
        <v>1</v>
      </c>
      <c r="AN28" s="16"/>
    </row>
    <row r="29" spans="1:40" x14ac:dyDescent="0.2">
      <c r="A29" s="135" t="s">
        <v>315</v>
      </c>
      <c r="B29" s="135" t="s">
        <v>316</v>
      </c>
      <c r="C29" s="204">
        <v>175</v>
      </c>
      <c r="D29" s="52"/>
      <c r="E29" s="59"/>
      <c r="F29" s="59"/>
      <c r="G29" s="59"/>
      <c r="H29" s="60">
        <v>1</v>
      </c>
      <c r="I29" s="61"/>
      <c r="J29" s="62"/>
      <c r="K29" s="62"/>
      <c r="L29" s="62"/>
      <c r="M29" s="63" t="str">
        <f t="shared" si="8"/>
        <v xml:space="preserve"> </v>
      </c>
      <c r="N29" s="154">
        <f t="shared" si="0"/>
        <v>175</v>
      </c>
      <c r="O29" s="155">
        <f t="shared" si="1"/>
        <v>175</v>
      </c>
      <c r="P29" s="156">
        <f t="shared" si="2"/>
        <v>0</v>
      </c>
      <c r="Q29" s="157">
        <f t="shared" si="3"/>
        <v>0</v>
      </c>
      <c r="R29" s="166" t="str">
        <f t="shared" si="9"/>
        <v xml:space="preserve"> </v>
      </c>
      <c r="S29" s="158">
        <f t="shared" si="4"/>
        <v>175</v>
      </c>
      <c r="T29" s="159">
        <f t="shared" si="5"/>
        <v>0</v>
      </c>
      <c r="U29" s="160">
        <f t="shared" si="6"/>
        <v>0</v>
      </c>
      <c r="V29" s="168" t="str">
        <f t="shared" si="10"/>
        <v xml:space="preserve"> </v>
      </c>
      <c r="W29" s="161">
        <f t="shared" si="7"/>
        <v>175</v>
      </c>
      <c r="X29" s="162">
        <v>0</v>
      </c>
      <c r="Y29" s="131">
        <v>1.7</v>
      </c>
      <c r="Z29" s="130">
        <v>22.06</v>
      </c>
      <c r="AA29" s="130">
        <v>21.63</v>
      </c>
      <c r="AB29" s="130">
        <v>22.41</v>
      </c>
      <c r="AC29" s="130">
        <v>0</v>
      </c>
      <c r="AD29" s="131">
        <v>1.7</v>
      </c>
      <c r="AE29" s="130">
        <v>23.28</v>
      </c>
      <c r="AF29" s="130">
        <v>22.89</v>
      </c>
      <c r="AG29" s="132">
        <v>23.83</v>
      </c>
      <c r="AH29" s="131">
        <v>1</v>
      </c>
      <c r="AI29" s="130">
        <v>1</v>
      </c>
      <c r="AJ29" s="132">
        <v>1</v>
      </c>
      <c r="AK29" s="130">
        <v>1</v>
      </c>
      <c r="AL29" s="130">
        <v>1</v>
      </c>
      <c r="AM29" s="132">
        <v>1</v>
      </c>
      <c r="AN29" s="16"/>
    </row>
    <row r="30" spans="1:40" x14ac:dyDescent="0.2">
      <c r="A30" s="135" t="s">
        <v>317</v>
      </c>
      <c r="B30" s="135" t="s">
        <v>318</v>
      </c>
      <c r="C30" s="204">
        <v>175</v>
      </c>
      <c r="D30" s="52"/>
      <c r="E30" s="59"/>
      <c r="F30" s="59"/>
      <c r="G30" s="59"/>
      <c r="H30" s="60">
        <v>1</v>
      </c>
      <c r="I30" s="61"/>
      <c r="J30" s="62"/>
      <c r="K30" s="62"/>
      <c r="L30" s="62"/>
      <c r="M30" s="63" t="str">
        <f t="shared" si="8"/>
        <v xml:space="preserve"> </v>
      </c>
      <c r="N30" s="154">
        <f t="shared" si="0"/>
        <v>175</v>
      </c>
      <c r="O30" s="155">
        <f t="shared" si="1"/>
        <v>175</v>
      </c>
      <c r="P30" s="156">
        <f t="shared" si="2"/>
        <v>0</v>
      </c>
      <c r="Q30" s="157">
        <f t="shared" si="3"/>
        <v>0</v>
      </c>
      <c r="R30" s="166" t="str">
        <f t="shared" si="9"/>
        <v xml:space="preserve"> </v>
      </c>
      <c r="S30" s="158">
        <f t="shared" si="4"/>
        <v>175</v>
      </c>
      <c r="T30" s="159">
        <f t="shared" si="5"/>
        <v>0</v>
      </c>
      <c r="U30" s="160">
        <f t="shared" si="6"/>
        <v>0</v>
      </c>
      <c r="V30" s="168" t="str">
        <f t="shared" si="10"/>
        <v xml:space="preserve"> </v>
      </c>
      <c r="W30" s="161">
        <f t="shared" si="7"/>
        <v>175</v>
      </c>
      <c r="X30" s="162">
        <v>0</v>
      </c>
      <c r="Y30" s="131">
        <v>1.46</v>
      </c>
      <c r="Z30" s="130">
        <v>18.75</v>
      </c>
      <c r="AA30" s="130">
        <v>18.440000000000001</v>
      </c>
      <c r="AB30" s="130">
        <v>19.11</v>
      </c>
      <c r="AC30" s="130">
        <v>0</v>
      </c>
      <c r="AD30" s="131">
        <v>1.46</v>
      </c>
      <c r="AE30" s="130">
        <v>20.41</v>
      </c>
      <c r="AF30" s="130">
        <v>20.11</v>
      </c>
      <c r="AG30" s="132">
        <v>20.92</v>
      </c>
      <c r="AH30" s="131">
        <v>1</v>
      </c>
      <c r="AI30" s="130">
        <v>1</v>
      </c>
      <c r="AJ30" s="132">
        <v>1</v>
      </c>
      <c r="AK30" s="130">
        <v>1</v>
      </c>
      <c r="AL30" s="130">
        <v>1</v>
      </c>
      <c r="AM30" s="132">
        <v>1</v>
      </c>
      <c r="AN30" s="16"/>
    </row>
    <row r="31" spans="1:40" x14ac:dyDescent="0.2">
      <c r="A31" s="135" t="s">
        <v>319</v>
      </c>
      <c r="B31" s="135" t="s">
        <v>320</v>
      </c>
      <c r="C31" s="204">
        <v>175</v>
      </c>
      <c r="D31" s="52"/>
      <c r="E31" s="59"/>
      <c r="F31" s="59"/>
      <c r="G31" s="59"/>
      <c r="H31" s="60">
        <v>1</v>
      </c>
      <c r="I31" s="61"/>
      <c r="J31" s="62"/>
      <c r="K31" s="62"/>
      <c r="L31" s="62"/>
      <c r="M31" s="63" t="str">
        <f t="shared" si="8"/>
        <v xml:space="preserve"> </v>
      </c>
      <c r="N31" s="154">
        <f t="shared" si="0"/>
        <v>175</v>
      </c>
      <c r="O31" s="155">
        <f t="shared" si="1"/>
        <v>175</v>
      </c>
      <c r="P31" s="156">
        <f t="shared" si="2"/>
        <v>0</v>
      </c>
      <c r="Q31" s="157">
        <f t="shared" si="3"/>
        <v>0</v>
      </c>
      <c r="R31" s="166" t="str">
        <f t="shared" si="9"/>
        <v xml:space="preserve"> </v>
      </c>
      <c r="S31" s="158">
        <f t="shared" si="4"/>
        <v>175</v>
      </c>
      <c r="T31" s="159">
        <f t="shared" si="5"/>
        <v>0</v>
      </c>
      <c r="U31" s="160">
        <f t="shared" si="6"/>
        <v>0</v>
      </c>
      <c r="V31" s="168" t="str">
        <f t="shared" si="10"/>
        <v xml:space="preserve"> </v>
      </c>
      <c r="W31" s="161">
        <f t="shared" si="7"/>
        <v>175</v>
      </c>
      <c r="X31" s="162">
        <v>0</v>
      </c>
      <c r="Y31" s="131">
        <v>1.7</v>
      </c>
      <c r="Z31" s="130">
        <v>21.96</v>
      </c>
      <c r="AA31" s="130">
        <v>21.57</v>
      </c>
      <c r="AB31" s="130">
        <v>22.4</v>
      </c>
      <c r="AC31" s="130">
        <v>0</v>
      </c>
      <c r="AD31" s="131">
        <v>1.7</v>
      </c>
      <c r="AE31" s="130">
        <v>23.26</v>
      </c>
      <c r="AF31" s="130">
        <v>22.87</v>
      </c>
      <c r="AG31" s="132">
        <v>23.82</v>
      </c>
      <c r="AH31" s="131">
        <v>1</v>
      </c>
      <c r="AI31" s="130">
        <v>1</v>
      </c>
      <c r="AJ31" s="132">
        <v>1</v>
      </c>
      <c r="AK31" s="130">
        <v>1</v>
      </c>
      <c r="AL31" s="130">
        <v>1</v>
      </c>
      <c r="AM31" s="132">
        <v>1</v>
      </c>
      <c r="AN31" s="16"/>
    </row>
    <row r="32" spans="1:40" x14ac:dyDescent="0.2">
      <c r="A32" s="135" t="s">
        <v>321</v>
      </c>
      <c r="B32" s="135" t="s">
        <v>322</v>
      </c>
      <c r="C32" s="204">
        <v>175</v>
      </c>
      <c r="D32" s="52"/>
      <c r="E32" s="59"/>
      <c r="F32" s="59"/>
      <c r="G32" s="59"/>
      <c r="H32" s="60">
        <v>1</v>
      </c>
      <c r="I32" s="61"/>
      <c r="J32" s="62"/>
      <c r="K32" s="62"/>
      <c r="L32" s="62"/>
      <c r="M32" s="63" t="str">
        <f t="shared" si="8"/>
        <v xml:space="preserve"> </v>
      </c>
      <c r="N32" s="154">
        <f t="shared" si="0"/>
        <v>175</v>
      </c>
      <c r="O32" s="155">
        <f t="shared" si="1"/>
        <v>175</v>
      </c>
      <c r="P32" s="156">
        <f t="shared" si="2"/>
        <v>0</v>
      </c>
      <c r="Q32" s="157">
        <f t="shared" si="3"/>
        <v>0</v>
      </c>
      <c r="R32" s="166" t="str">
        <f t="shared" si="9"/>
        <v xml:space="preserve"> </v>
      </c>
      <c r="S32" s="158">
        <f t="shared" si="4"/>
        <v>175</v>
      </c>
      <c r="T32" s="159">
        <f t="shared" si="5"/>
        <v>0</v>
      </c>
      <c r="U32" s="160">
        <f t="shared" si="6"/>
        <v>0</v>
      </c>
      <c r="V32" s="168" t="str">
        <f t="shared" si="10"/>
        <v xml:space="preserve"> </v>
      </c>
      <c r="W32" s="161">
        <f t="shared" si="7"/>
        <v>175</v>
      </c>
      <c r="X32" s="162">
        <v>0</v>
      </c>
      <c r="Y32" s="131">
        <v>1.7</v>
      </c>
      <c r="Z32" s="130">
        <v>21.96</v>
      </c>
      <c r="AA32" s="130">
        <v>21.57</v>
      </c>
      <c r="AB32" s="130">
        <v>22.4</v>
      </c>
      <c r="AC32" s="130">
        <v>0</v>
      </c>
      <c r="AD32" s="131">
        <v>1.7</v>
      </c>
      <c r="AE32" s="130">
        <v>23.26</v>
      </c>
      <c r="AF32" s="130">
        <v>22.87</v>
      </c>
      <c r="AG32" s="132">
        <v>23.82</v>
      </c>
      <c r="AH32" s="131">
        <v>1</v>
      </c>
      <c r="AI32" s="130">
        <v>1</v>
      </c>
      <c r="AJ32" s="132">
        <v>1</v>
      </c>
      <c r="AK32" s="130">
        <v>1</v>
      </c>
      <c r="AL32" s="130">
        <v>1</v>
      </c>
      <c r="AM32" s="132">
        <v>1</v>
      </c>
      <c r="AN32" s="16"/>
    </row>
    <row r="33" spans="1:40" x14ac:dyDescent="0.2">
      <c r="A33" s="135" t="s">
        <v>323</v>
      </c>
      <c r="B33" s="135" t="s">
        <v>324</v>
      </c>
      <c r="C33" s="204">
        <v>175</v>
      </c>
      <c r="D33" s="52"/>
      <c r="E33" s="59"/>
      <c r="F33" s="59"/>
      <c r="G33" s="59"/>
      <c r="H33" s="60">
        <v>1</v>
      </c>
      <c r="I33" s="61"/>
      <c r="J33" s="62"/>
      <c r="K33" s="62"/>
      <c r="L33" s="62"/>
      <c r="M33" s="63" t="str">
        <f t="shared" si="8"/>
        <v xml:space="preserve"> </v>
      </c>
      <c r="N33" s="154">
        <f t="shared" si="0"/>
        <v>175</v>
      </c>
      <c r="O33" s="155">
        <f t="shared" si="1"/>
        <v>175</v>
      </c>
      <c r="P33" s="156">
        <f t="shared" si="2"/>
        <v>0</v>
      </c>
      <c r="Q33" s="157">
        <f t="shared" si="3"/>
        <v>0</v>
      </c>
      <c r="R33" s="166" t="str">
        <f t="shared" si="9"/>
        <v xml:space="preserve"> </v>
      </c>
      <c r="S33" s="158">
        <f t="shared" si="4"/>
        <v>175</v>
      </c>
      <c r="T33" s="159">
        <f t="shared" si="5"/>
        <v>0</v>
      </c>
      <c r="U33" s="160">
        <f t="shared" si="6"/>
        <v>0</v>
      </c>
      <c r="V33" s="168" t="str">
        <f t="shared" si="10"/>
        <v xml:space="preserve"> </v>
      </c>
      <c r="W33" s="161">
        <f t="shared" si="7"/>
        <v>175</v>
      </c>
      <c r="X33" s="162">
        <v>0</v>
      </c>
      <c r="Y33" s="131">
        <v>1.7</v>
      </c>
      <c r="Z33" s="130">
        <v>21.96</v>
      </c>
      <c r="AA33" s="130">
        <v>21.57</v>
      </c>
      <c r="AB33" s="130">
        <v>22.4</v>
      </c>
      <c r="AC33" s="130">
        <v>0</v>
      </c>
      <c r="AD33" s="131">
        <v>1.7</v>
      </c>
      <c r="AE33" s="130">
        <v>23.24</v>
      </c>
      <c r="AF33" s="130">
        <v>22.87</v>
      </c>
      <c r="AG33" s="132">
        <v>23.82</v>
      </c>
      <c r="AH33" s="131">
        <v>1</v>
      </c>
      <c r="AI33" s="130">
        <v>1</v>
      </c>
      <c r="AJ33" s="132">
        <v>1</v>
      </c>
      <c r="AK33" s="130">
        <v>1</v>
      </c>
      <c r="AL33" s="130">
        <v>1</v>
      </c>
      <c r="AM33" s="132">
        <v>1</v>
      </c>
      <c r="AN33" s="16"/>
    </row>
    <row r="34" spans="1:40" x14ac:dyDescent="0.2">
      <c r="A34" s="135" t="s">
        <v>325</v>
      </c>
      <c r="B34" s="135" t="s">
        <v>326</v>
      </c>
      <c r="C34" s="204">
        <v>175</v>
      </c>
      <c r="D34" s="52"/>
      <c r="E34" s="59"/>
      <c r="F34" s="59"/>
      <c r="G34" s="59"/>
      <c r="H34" s="60">
        <v>1</v>
      </c>
      <c r="I34" s="61"/>
      <c r="J34" s="62"/>
      <c r="K34" s="62"/>
      <c r="L34" s="62"/>
      <c r="M34" s="63" t="str">
        <f t="shared" si="8"/>
        <v xml:space="preserve"> </v>
      </c>
      <c r="N34" s="154">
        <f t="shared" si="0"/>
        <v>175</v>
      </c>
      <c r="O34" s="155">
        <f t="shared" si="1"/>
        <v>175</v>
      </c>
      <c r="P34" s="156">
        <f t="shared" si="2"/>
        <v>0</v>
      </c>
      <c r="Q34" s="157">
        <f t="shared" si="3"/>
        <v>0</v>
      </c>
      <c r="R34" s="166" t="str">
        <f t="shared" si="9"/>
        <v xml:space="preserve"> </v>
      </c>
      <c r="S34" s="158">
        <f t="shared" si="4"/>
        <v>175</v>
      </c>
      <c r="T34" s="159">
        <f t="shared" si="5"/>
        <v>0</v>
      </c>
      <c r="U34" s="160">
        <f t="shared" si="6"/>
        <v>0</v>
      </c>
      <c r="V34" s="168" t="str">
        <f t="shared" si="10"/>
        <v xml:space="preserve"> </v>
      </c>
      <c r="W34" s="161">
        <f t="shared" si="7"/>
        <v>175</v>
      </c>
      <c r="X34" s="162">
        <v>0</v>
      </c>
      <c r="Y34" s="131">
        <v>1.7</v>
      </c>
      <c r="Z34" s="130">
        <v>23</v>
      </c>
      <c r="AA34" s="130">
        <v>22.62</v>
      </c>
      <c r="AB34" s="130">
        <v>23.53</v>
      </c>
      <c r="AC34" s="130">
        <v>0</v>
      </c>
      <c r="AD34" s="131">
        <v>1.7</v>
      </c>
      <c r="AE34" s="130">
        <v>24.11</v>
      </c>
      <c r="AF34" s="130">
        <v>23.74</v>
      </c>
      <c r="AG34" s="132">
        <v>24.8</v>
      </c>
      <c r="AH34" s="131">
        <v>1</v>
      </c>
      <c r="AI34" s="130">
        <v>1</v>
      </c>
      <c r="AJ34" s="132">
        <v>1</v>
      </c>
      <c r="AK34" s="130">
        <v>1</v>
      </c>
      <c r="AL34" s="130">
        <v>1</v>
      </c>
      <c r="AM34" s="132">
        <v>1</v>
      </c>
      <c r="AN34" s="16"/>
    </row>
    <row r="35" spans="1:40" ht="25.5" x14ac:dyDescent="0.2">
      <c r="A35" s="135" t="s">
        <v>327</v>
      </c>
      <c r="B35" s="135" t="s">
        <v>328</v>
      </c>
      <c r="C35" s="204">
        <v>95</v>
      </c>
      <c r="D35" s="52"/>
      <c r="E35" s="59"/>
      <c r="F35" s="59"/>
      <c r="G35" s="59"/>
      <c r="H35" s="60">
        <v>1</v>
      </c>
      <c r="I35" s="61"/>
      <c r="J35" s="62"/>
      <c r="K35" s="62"/>
      <c r="L35" s="62"/>
      <c r="M35" s="63" t="str">
        <f t="shared" si="8"/>
        <v xml:space="preserve"> </v>
      </c>
      <c r="N35" s="154">
        <f t="shared" si="0"/>
        <v>95</v>
      </c>
      <c r="O35" s="155">
        <f t="shared" si="1"/>
        <v>95</v>
      </c>
      <c r="P35" s="156">
        <f t="shared" si="2"/>
        <v>0</v>
      </c>
      <c r="Q35" s="157">
        <f t="shared" si="3"/>
        <v>0</v>
      </c>
      <c r="R35" s="166" t="str">
        <f t="shared" si="9"/>
        <v xml:space="preserve"> </v>
      </c>
      <c r="S35" s="158">
        <f t="shared" si="4"/>
        <v>95</v>
      </c>
      <c r="T35" s="159">
        <f t="shared" si="5"/>
        <v>0</v>
      </c>
      <c r="U35" s="160">
        <f t="shared" si="6"/>
        <v>0</v>
      </c>
      <c r="V35" s="168" t="str">
        <f t="shared" si="10"/>
        <v xml:space="preserve"> </v>
      </c>
      <c r="W35" s="161">
        <f t="shared" si="7"/>
        <v>95</v>
      </c>
      <c r="X35" s="162">
        <v>0</v>
      </c>
      <c r="Y35" s="131">
        <v>1.04</v>
      </c>
      <c r="Z35" s="130">
        <v>7.18</v>
      </c>
      <c r="AA35" s="130">
        <v>6.92</v>
      </c>
      <c r="AB35" s="130">
        <v>7.02</v>
      </c>
      <c r="AC35" s="130">
        <v>0</v>
      </c>
      <c r="AD35" s="131">
        <v>1.04</v>
      </c>
      <c r="AE35" s="130">
        <v>8.0399999999999991</v>
      </c>
      <c r="AF35" s="130">
        <v>7.78</v>
      </c>
      <c r="AG35" s="132">
        <v>7.98</v>
      </c>
      <c r="AH35" s="131">
        <v>1</v>
      </c>
      <c r="AI35" s="130">
        <v>1</v>
      </c>
      <c r="AJ35" s="132">
        <v>1</v>
      </c>
      <c r="AK35" s="130">
        <v>1</v>
      </c>
      <c r="AL35" s="130">
        <v>1</v>
      </c>
      <c r="AM35" s="132">
        <v>1</v>
      </c>
      <c r="AN35" s="16"/>
    </row>
    <row r="36" spans="1:40" x14ac:dyDescent="0.2">
      <c r="A36" s="135" t="s">
        <v>329</v>
      </c>
      <c r="B36" s="135" t="s">
        <v>610</v>
      </c>
      <c r="C36" s="204">
        <v>133</v>
      </c>
      <c r="D36" s="52"/>
      <c r="E36" s="59"/>
      <c r="F36" s="59"/>
      <c r="G36" s="59"/>
      <c r="H36" s="60">
        <v>1</v>
      </c>
      <c r="I36" s="61"/>
      <c r="J36" s="62"/>
      <c r="K36" s="62"/>
      <c r="L36" s="62"/>
      <c r="M36" s="63" t="str">
        <f t="shared" si="8"/>
        <v xml:space="preserve"> </v>
      </c>
      <c r="N36" s="154">
        <f t="shared" si="0"/>
        <v>133</v>
      </c>
      <c r="O36" s="155">
        <f t="shared" si="1"/>
        <v>133</v>
      </c>
      <c r="P36" s="156">
        <f t="shared" si="2"/>
        <v>0</v>
      </c>
      <c r="Q36" s="157">
        <f t="shared" si="3"/>
        <v>0</v>
      </c>
      <c r="R36" s="166" t="str">
        <f t="shared" si="9"/>
        <v xml:space="preserve"> </v>
      </c>
      <c r="S36" s="158">
        <f t="shared" si="4"/>
        <v>133</v>
      </c>
      <c r="T36" s="159">
        <f t="shared" si="5"/>
        <v>0</v>
      </c>
      <c r="U36" s="160">
        <f t="shared" si="6"/>
        <v>0</v>
      </c>
      <c r="V36" s="168" t="str">
        <f t="shared" si="10"/>
        <v xml:space="preserve"> </v>
      </c>
      <c r="W36" s="161">
        <f t="shared" si="7"/>
        <v>133</v>
      </c>
      <c r="X36" s="162">
        <v>0</v>
      </c>
      <c r="Y36" s="131">
        <v>1.39</v>
      </c>
      <c r="Z36" s="130">
        <v>18.55</v>
      </c>
      <c r="AA36" s="130">
        <v>18.14</v>
      </c>
      <c r="AB36" s="130">
        <v>19.350000000000001</v>
      </c>
      <c r="AC36" s="130">
        <v>0</v>
      </c>
      <c r="AD36" s="131">
        <v>1.39</v>
      </c>
      <c r="AE36" s="130">
        <v>18.55</v>
      </c>
      <c r="AF36" s="130">
        <v>18.14</v>
      </c>
      <c r="AG36" s="132">
        <v>19.350000000000001</v>
      </c>
      <c r="AH36" s="131">
        <v>1</v>
      </c>
      <c r="AI36" s="130">
        <v>1</v>
      </c>
      <c r="AJ36" s="132">
        <v>1</v>
      </c>
      <c r="AK36" s="130">
        <v>1</v>
      </c>
      <c r="AL36" s="130">
        <v>1</v>
      </c>
      <c r="AM36" s="132">
        <v>1</v>
      </c>
      <c r="AN36" s="16"/>
    </row>
    <row r="37" spans="1:40" x14ac:dyDescent="0.2">
      <c r="A37" s="135" t="s">
        <v>330</v>
      </c>
      <c r="B37" s="135" t="s">
        <v>331</v>
      </c>
      <c r="C37" s="204">
        <v>496</v>
      </c>
      <c r="D37" s="52"/>
      <c r="E37" s="59"/>
      <c r="F37" s="59"/>
      <c r="G37" s="59"/>
      <c r="H37" s="60">
        <v>1</v>
      </c>
      <c r="I37" s="61"/>
      <c r="J37" s="62"/>
      <c r="K37" s="62"/>
      <c r="L37" s="62"/>
      <c r="M37" s="63" t="str">
        <f t="shared" si="8"/>
        <v xml:space="preserve"> </v>
      </c>
      <c r="N37" s="154">
        <f t="shared" si="0"/>
        <v>496</v>
      </c>
      <c r="O37" s="155">
        <f t="shared" si="1"/>
        <v>496</v>
      </c>
      <c r="P37" s="156">
        <f t="shared" si="2"/>
        <v>0</v>
      </c>
      <c r="Q37" s="157">
        <f t="shared" si="3"/>
        <v>0</v>
      </c>
      <c r="R37" s="166" t="str">
        <f t="shared" si="9"/>
        <v xml:space="preserve"> </v>
      </c>
      <c r="S37" s="158">
        <f t="shared" si="4"/>
        <v>496</v>
      </c>
      <c r="T37" s="159">
        <f t="shared" si="5"/>
        <v>0</v>
      </c>
      <c r="U37" s="160">
        <f t="shared" si="6"/>
        <v>0</v>
      </c>
      <c r="V37" s="168" t="str">
        <f t="shared" si="10"/>
        <v xml:space="preserve"> </v>
      </c>
      <c r="W37" s="161">
        <f t="shared" si="7"/>
        <v>496</v>
      </c>
      <c r="X37" s="162">
        <v>0</v>
      </c>
      <c r="Y37" s="131">
        <v>12.8</v>
      </c>
      <c r="Z37" s="130">
        <v>59.18</v>
      </c>
      <c r="AA37" s="130">
        <v>58.31</v>
      </c>
      <c r="AB37" s="130">
        <v>61.91</v>
      </c>
      <c r="AC37" s="130">
        <v>0</v>
      </c>
      <c r="AD37" s="131">
        <v>12.8</v>
      </c>
      <c r="AE37" s="130">
        <v>59.18</v>
      </c>
      <c r="AF37" s="130">
        <v>58.31</v>
      </c>
      <c r="AG37" s="132">
        <v>61.91</v>
      </c>
      <c r="AH37" s="131">
        <v>1</v>
      </c>
      <c r="AI37" s="130">
        <v>1</v>
      </c>
      <c r="AJ37" s="132">
        <v>1</v>
      </c>
      <c r="AK37" s="130">
        <v>1</v>
      </c>
      <c r="AL37" s="130">
        <v>1</v>
      </c>
      <c r="AM37" s="132">
        <v>1</v>
      </c>
      <c r="AN37" s="16"/>
    </row>
    <row r="38" spans="1:40" x14ac:dyDescent="0.2">
      <c r="A38" s="135" t="s">
        <v>332</v>
      </c>
      <c r="B38" s="135" t="s">
        <v>333</v>
      </c>
      <c r="C38" s="204">
        <v>175</v>
      </c>
      <c r="D38" s="52"/>
      <c r="E38" s="59"/>
      <c r="F38" s="59"/>
      <c r="G38" s="59"/>
      <c r="H38" s="60">
        <v>1</v>
      </c>
      <c r="I38" s="61"/>
      <c r="J38" s="62"/>
      <c r="K38" s="62"/>
      <c r="L38" s="62"/>
      <c r="M38" s="63" t="str">
        <f t="shared" si="8"/>
        <v xml:space="preserve"> </v>
      </c>
      <c r="N38" s="154">
        <f t="shared" si="0"/>
        <v>175</v>
      </c>
      <c r="O38" s="155">
        <f t="shared" si="1"/>
        <v>175</v>
      </c>
      <c r="P38" s="156">
        <f t="shared" si="2"/>
        <v>0</v>
      </c>
      <c r="Q38" s="157">
        <f t="shared" si="3"/>
        <v>0</v>
      </c>
      <c r="R38" s="166" t="str">
        <f t="shared" si="9"/>
        <v xml:space="preserve"> </v>
      </c>
      <c r="S38" s="158">
        <f t="shared" si="4"/>
        <v>175</v>
      </c>
      <c r="T38" s="159">
        <f t="shared" si="5"/>
        <v>0</v>
      </c>
      <c r="U38" s="160">
        <f t="shared" si="6"/>
        <v>0</v>
      </c>
      <c r="V38" s="168" t="str">
        <f t="shared" si="10"/>
        <v xml:space="preserve"> </v>
      </c>
      <c r="W38" s="161">
        <f t="shared" si="7"/>
        <v>175</v>
      </c>
      <c r="X38" s="162">
        <v>0</v>
      </c>
      <c r="Y38" s="131">
        <v>1.46</v>
      </c>
      <c r="Z38" s="130">
        <v>18.850000000000001</v>
      </c>
      <c r="AA38" s="130">
        <v>18.5</v>
      </c>
      <c r="AB38" s="130">
        <v>19.149999999999999</v>
      </c>
      <c r="AC38" s="130">
        <v>0</v>
      </c>
      <c r="AD38" s="131">
        <v>1.46</v>
      </c>
      <c r="AE38" s="130">
        <v>20.09</v>
      </c>
      <c r="AF38" s="130">
        <v>19.75</v>
      </c>
      <c r="AG38" s="132">
        <v>20.47</v>
      </c>
      <c r="AH38" s="131">
        <v>1</v>
      </c>
      <c r="AI38" s="130">
        <v>1</v>
      </c>
      <c r="AJ38" s="132">
        <v>1</v>
      </c>
      <c r="AK38" s="130">
        <v>1</v>
      </c>
      <c r="AL38" s="130">
        <v>1</v>
      </c>
      <c r="AM38" s="132">
        <v>1</v>
      </c>
      <c r="AN38" s="16"/>
    </row>
    <row r="39" spans="1:40" x14ac:dyDescent="0.2">
      <c r="A39" s="135" t="s">
        <v>334</v>
      </c>
      <c r="B39" s="135" t="s">
        <v>610</v>
      </c>
      <c r="C39" s="204">
        <v>133</v>
      </c>
      <c r="D39" s="52"/>
      <c r="E39" s="59"/>
      <c r="F39" s="59"/>
      <c r="G39" s="59"/>
      <c r="H39" s="60">
        <v>1</v>
      </c>
      <c r="I39" s="61"/>
      <c r="J39" s="62"/>
      <c r="K39" s="62"/>
      <c r="L39" s="62"/>
      <c r="M39" s="63" t="str">
        <f t="shared" si="8"/>
        <v xml:space="preserve"> </v>
      </c>
      <c r="N39" s="154">
        <f t="shared" si="0"/>
        <v>133</v>
      </c>
      <c r="O39" s="155">
        <f t="shared" si="1"/>
        <v>133</v>
      </c>
      <c r="P39" s="156">
        <f t="shared" si="2"/>
        <v>0</v>
      </c>
      <c r="Q39" s="157">
        <f t="shared" si="3"/>
        <v>0</v>
      </c>
      <c r="R39" s="166" t="str">
        <f t="shared" si="9"/>
        <v xml:space="preserve"> </v>
      </c>
      <c r="S39" s="158">
        <f t="shared" si="4"/>
        <v>133</v>
      </c>
      <c r="T39" s="159">
        <f t="shared" si="5"/>
        <v>0</v>
      </c>
      <c r="U39" s="160">
        <f t="shared" si="6"/>
        <v>0</v>
      </c>
      <c r="V39" s="168" t="str">
        <f t="shared" si="10"/>
        <v xml:space="preserve"> </v>
      </c>
      <c r="W39" s="161">
        <f t="shared" si="7"/>
        <v>133</v>
      </c>
      <c r="X39" s="162">
        <v>0</v>
      </c>
      <c r="Y39" s="131">
        <v>1.39</v>
      </c>
      <c r="Z39" s="130">
        <v>18.55</v>
      </c>
      <c r="AA39" s="130">
        <v>18.14</v>
      </c>
      <c r="AB39" s="130">
        <v>18.91</v>
      </c>
      <c r="AC39" s="130">
        <v>0</v>
      </c>
      <c r="AD39" s="131">
        <v>1.39</v>
      </c>
      <c r="AE39" s="130">
        <v>18.55</v>
      </c>
      <c r="AF39" s="130">
        <v>18.14</v>
      </c>
      <c r="AG39" s="132">
        <v>18.91</v>
      </c>
      <c r="AH39" s="131">
        <v>1</v>
      </c>
      <c r="AI39" s="130">
        <v>1</v>
      </c>
      <c r="AJ39" s="132">
        <v>1</v>
      </c>
      <c r="AK39" s="130">
        <v>1</v>
      </c>
      <c r="AL39" s="130">
        <v>1</v>
      </c>
      <c r="AM39" s="132">
        <v>1</v>
      </c>
      <c r="AN39" s="16"/>
    </row>
    <row r="40" spans="1:40" ht="25.5" x14ac:dyDescent="0.2">
      <c r="A40" s="135" t="s">
        <v>335</v>
      </c>
      <c r="B40" s="135" t="s">
        <v>336</v>
      </c>
      <c r="C40" s="204">
        <v>400</v>
      </c>
      <c r="D40" s="52"/>
      <c r="E40" s="59"/>
      <c r="F40" s="59"/>
      <c r="G40" s="59"/>
      <c r="H40" s="60">
        <v>1</v>
      </c>
      <c r="I40" s="61"/>
      <c r="J40" s="62"/>
      <c r="K40" s="62"/>
      <c r="L40" s="62"/>
      <c r="M40" s="63" t="str">
        <f t="shared" si="8"/>
        <v xml:space="preserve"> </v>
      </c>
      <c r="N40" s="154">
        <f t="shared" si="0"/>
        <v>400</v>
      </c>
      <c r="O40" s="155">
        <f t="shared" si="1"/>
        <v>400</v>
      </c>
      <c r="P40" s="156">
        <f t="shared" si="2"/>
        <v>0</v>
      </c>
      <c r="Q40" s="157">
        <f t="shared" si="3"/>
        <v>0</v>
      </c>
      <c r="R40" s="166" t="str">
        <f t="shared" si="9"/>
        <v xml:space="preserve"> </v>
      </c>
      <c r="S40" s="158">
        <f t="shared" si="4"/>
        <v>400</v>
      </c>
      <c r="T40" s="159">
        <f t="shared" si="5"/>
        <v>0</v>
      </c>
      <c r="U40" s="160">
        <f t="shared" si="6"/>
        <v>0</v>
      </c>
      <c r="V40" s="168" t="str">
        <f t="shared" si="10"/>
        <v xml:space="preserve"> </v>
      </c>
      <c r="W40" s="161">
        <f t="shared" si="7"/>
        <v>400</v>
      </c>
      <c r="X40" s="162">
        <v>0</v>
      </c>
      <c r="Y40" s="131">
        <v>2.06</v>
      </c>
      <c r="Z40" s="130">
        <v>32.04</v>
      </c>
      <c r="AA40" s="130">
        <v>31.6</v>
      </c>
      <c r="AB40" s="130">
        <v>32.85</v>
      </c>
      <c r="AC40" s="130">
        <v>0</v>
      </c>
      <c r="AD40" s="131">
        <v>2.06</v>
      </c>
      <c r="AE40" s="130">
        <v>32.04</v>
      </c>
      <c r="AF40" s="130">
        <v>31.6</v>
      </c>
      <c r="AG40" s="132">
        <v>32.85</v>
      </c>
      <c r="AH40" s="131">
        <v>1</v>
      </c>
      <c r="AI40" s="130">
        <v>1</v>
      </c>
      <c r="AJ40" s="132">
        <v>1</v>
      </c>
      <c r="AK40" s="130">
        <v>1</v>
      </c>
      <c r="AL40" s="130">
        <v>1</v>
      </c>
      <c r="AM40" s="132">
        <v>1</v>
      </c>
      <c r="AN40" s="16"/>
    </row>
    <row r="41" spans="1:40" x14ac:dyDescent="0.2">
      <c r="A41" s="135" t="s">
        <v>337</v>
      </c>
      <c r="B41" s="135" t="s">
        <v>1118</v>
      </c>
      <c r="C41" s="204">
        <v>175</v>
      </c>
      <c r="D41" s="52"/>
      <c r="E41" s="59"/>
      <c r="F41" s="59"/>
      <c r="G41" s="59"/>
      <c r="H41" s="60">
        <v>1</v>
      </c>
      <c r="I41" s="61"/>
      <c r="J41" s="62"/>
      <c r="K41" s="62"/>
      <c r="L41" s="62"/>
      <c r="M41" s="63" t="str">
        <f t="shared" si="8"/>
        <v xml:space="preserve"> </v>
      </c>
      <c r="N41" s="154">
        <f t="shared" ref="N41:N57" si="11">(C41-(G41*C41))</f>
        <v>175</v>
      </c>
      <c r="O41" s="155">
        <f t="shared" ref="O41:O57" si="12">(1-F41)*C41</f>
        <v>175</v>
      </c>
      <c r="P41" s="156">
        <f t="shared" ref="P41:P57" si="13">D41*((((I41*J41)*Z41)/AH41)+(((I41*K41)*AA41)/AI41)+(((I41*L41)*AB41)/AJ41)+(H41*Y41))</f>
        <v>0</v>
      </c>
      <c r="Q41" s="157">
        <f t="shared" ref="Q41:Q57" si="14">P41/(IF(D41&lt;=0,1,D41))</f>
        <v>0</v>
      </c>
      <c r="R41" s="166" t="str">
        <f t="shared" si="9"/>
        <v xml:space="preserve"> </v>
      </c>
      <c r="S41" s="158">
        <f t="shared" si="4"/>
        <v>175</v>
      </c>
      <c r="T41" s="159">
        <f t="shared" ref="T41:T57" si="15">D41*((((I41*J41)*AE41)/AK41)+(((I41*K41)*AF41)/AL41)+(((I41*L41)*AG41)/AM41)+(H41*Y41))</f>
        <v>0</v>
      </c>
      <c r="U41" s="160">
        <f t="shared" ref="U41:U57" si="16">T41/(IF(D41&lt;=0,1,D41))</f>
        <v>0</v>
      </c>
      <c r="V41" s="168" t="str">
        <f t="shared" si="10"/>
        <v xml:space="preserve"> </v>
      </c>
      <c r="W41" s="161">
        <f t="shared" ref="W41:W57" si="17">T41+N41</f>
        <v>175</v>
      </c>
      <c r="X41" s="162">
        <v>0</v>
      </c>
      <c r="Y41" s="131">
        <v>1.46</v>
      </c>
      <c r="Z41" s="130">
        <v>18.47</v>
      </c>
      <c r="AA41" s="130">
        <v>18.07</v>
      </c>
      <c r="AB41" s="130">
        <v>18.53</v>
      </c>
      <c r="AC41" s="130">
        <v>0</v>
      </c>
      <c r="AD41" s="131">
        <v>1.46</v>
      </c>
      <c r="AE41" s="130">
        <v>18.47</v>
      </c>
      <c r="AF41" s="130">
        <v>18.07</v>
      </c>
      <c r="AG41" s="132">
        <v>18.53</v>
      </c>
      <c r="AH41" s="131">
        <v>1</v>
      </c>
      <c r="AI41" s="130">
        <v>1</v>
      </c>
      <c r="AJ41" s="132">
        <v>1</v>
      </c>
      <c r="AK41" s="130">
        <v>1</v>
      </c>
      <c r="AL41" s="130">
        <v>1</v>
      </c>
      <c r="AM41" s="132">
        <v>1</v>
      </c>
      <c r="AN41" s="16"/>
    </row>
    <row r="42" spans="1:40" x14ac:dyDescent="0.2">
      <c r="A42" s="135" t="s">
        <v>338</v>
      </c>
      <c r="B42" s="135" t="s">
        <v>339</v>
      </c>
      <c r="C42" s="204">
        <v>175</v>
      </c>
      <c r="D42" s="52"/>
      <c r="E42" s="59"/>
      <c r="F42" s="59"/>
      <c r="G42" s="59"/>
      <c r="H42" s="60">
        <v>1</v>
      </c>
      <c r="I42" s="61"/>
      <c r="J42" s="62"/>
      <c r="K42" s="62"/>
      <c r="L42" s="62"/>
      <c r="M42" s="63" t="str">
        <f t="shared" si="8"/>
        <v xml:space="preserve"> </v>
      </c>
      <c r="N42" s="154">
        <f t="shared" si="11"/>
        <v>175</v>
      </c>
      <c r="O42" s="155">
        <f t="shared" si="12"/>
        <v>175</v>
      </c>
      <c r="P42" s="156">
        <f t="shared" si="13"/>
        <v>0</v>
      </c>
      <c r="Q42" s="157">
        <f t="shared" si="14"/>
        <v>0</v>
      </c>
      <c r="R42" s="166" t="str">
        <f t="shared" si="9"/>
        <v xml:space="preserve"> </v>
      </c>
      <c r="S42" s="158">
        <f t="shared" si="4"/>
        <v>175</v>
      </c>
      <c r="T42" s="159">
        <f t="shared" si="15"/>
        <v>0</v>
      </c>
      <c r="U42" s="160">
        <f t="shared" si="16"/>
        <v>0</v>
      </c>
      <c r="V42" s="168" t="str">
        <f t="shared" si="10"/>
        <v xml:space="preserve"> </v>
      </c>
      <c r="W42" s="161">
        <f t="shared" si="17"/>
        <v>175</v>
      </c>
      <c r="X42" s="162">
        <v>0</v>
      </c>
      <c r="Y42" s="131">
        <v>1.7</v>
      </c>
      <c r="Z42" s="130">
        <v>21.96</v>
      </c>
      <c r="AA42" s="130">
        <v>21.57</v>
      </c>
      <c r="AB42" s="130">
        <v>22.4</v>
      </c>
      <c r="AC42" s="130">
        <v>0</v>
      </c>
      <c r="AD42" s="131">
        <v>1.7</v>
      </c>
      <c r="AE42" s="130">
        <v>23.2</v>
      </c>
      <c r="AF42" s="130">
        <v>22.82</v>
      </c>
      <c r="AG42" s="132">
        <v>23.71</v>
      </c>
      <c r="AH42" s="131">
        <v>1</v>
      </c>
      <c r="AI42" s="130">
        <v>1</v>
      </c>
      <c r="AJ42" s="132">
        <v>1</v>
      </c>
      <c r="AK42" s="130">
        <v>1</v>
      </c>
      <c r="AL42" s="130">
        <v>1</v>
      </c>
      <c r="AM42" s="132">
        <v>1</v>
      </c>
      <c r="AN42" s="16"/>
    </row>
    <row r="43" spans="1:40" ht="25.5" x14ac:dyDescent="0.2">
      <c r="A43" s="135" t="s">
        <v>340</v>
      </c>
      <c r="B43" s="135" t="s">
        <v>611</v>
      </c>
      <c r="C43" s="204">
        <v>175</v>
      </c>
      <c r="D43" s="52"/>
      <c r="E43" s="59"/>
      <c r="F43" s="59"/>
      <c r="G43" s="59"/>
      <c r="H43" s="60">
        <v>1</v>
      </c>
      <c r="I43" s="61"/>
      <c r="J43" s="62"/>
      <c r="K43" s="62"/>
      <c r="L43" s="62"/>
      <c r="M43" s="63" t="str">
        <f t="shared" si="8"/>
        <v xml:space="preserve"> </v>
      </c>
      <c r="N43" s="154">
        <f t="shared" si="11"/>
        <v>175</v>
      </c>
      <c r="O43" s="155">
        <f t="shared" si="12"/>
        <v>175</v>
      </c>
      <c r="P43" s="156">
        <f t="shared" si="13"/>
        <v>0</v>
      </c>
      <c r="Q43" s="157">
        <f t="shared" si="14"/>
        <v>0</v>
      </c>
      <c r="R43" s="166" t="str">
        <f t="shared" si="9"/>
        <v xml:space="preserve"> </v>
      </c>
      <c r="S43" s="158">
        <f t="shared" si="4"/>
        <v>175</v>
      </c>
      <c r="T43" s="159">
        <f t="shared" si="15"/>
        <v>0</v>
      </c>
      <c r="U43" s="160">
        <f t="shared" si="16"/>
        <v>0</v>
      </c>
      <c r="V43" s="168" t="str">
        <f t="shared" si="10"/>
        <v xml:space="preserve"> </v>
      </c>
      <c r="W43" s="161">
        <f t="shared" si="17"/>
        <v>175</v>
      </c>
      <c r="X43" s="162">
        <v>0</v>
      </c>
      <c r="Y43" s="131">
        <v>1.46</v>
      </c>
      <c r="Z43" s="130">
        <v>18.2</v>
      </c>
      <c r="AA43" s="130">
        <v>17.79</v>
      </c>
      <c r="AB43" s="130">
        <v>18.25</v>
      </c>
      <c r="AC43" s="130">
        <v>0</v>
      </c>
      <c r="AD43" s="131">
        <v>1.46</v>
      </c>
      <c r="AE43" s="130">
        <v>18.2</v>
      </c>
      <c r="AF43" s="130">
        <v>17.79</v>
      </c>
      <c r="AG43" s="132">
        <v>18.25</v>
      </c>
      <c r="AH43" s="131">
        <v>1</v>
      </c>
      <c r="AI43" s="130">
        <v>1</v>
      </c>
      <c r="AJ43" s="132">
        <v>1</v>
      </c>
      <c r="AK43" s="130">
        <v>1</v>
      </c>
      <c r="AL43" s="130">
        <v>1</v>
      </c>
      <c r="AM43" s="132">
        <v>1</v>
      </c>
      <c r="AN43" s="16"/>
    </row>
    <row r="44" spans="1:40" x14ac:dyDescent="0.2">
      <c r="A44" s="135" t="s">
        <v>341</v>
      </c>
      <c r="B44" s="135" t="s">
        <v>1119</v>
      </c>
      <c r="C44" s="204">
        <v>175</v>
      </c>
      <c r="D44" s="52"/>
      <c r="E44" s="59"/>
      <c r="F44" s="59"/>
      <c r="G44" s="59"/>
      <c r="H44" s="60">
        <v>1</v>
      </c>
      <c r="I44" s="61"/>
      <c r="J44" s="62"/>
      <c r="K44" s="62"/>
      <c r="L44" s="62"/>
      <c r="M44" s="63" t="str">
        <f t="shared" si="8"/>
        <v xml:space="preserve"> </v>
      </c>
      <c r="N44" s="154">
        <f t="shared" si="11"/>
        <v>175</v>
      </c>
      <c r="O44" s="155">
        <f t="shared" si="12"/>
        <v>175</v>
      </c>
      <c r="P44" s="156">
        <f t="shared" si="13"/>
        <v>0</v>
      </c>
      <c r="Q44" s="157">
        <f t="shared" si="14"/>
        <v>0</v>
      </c>
      <c r="R44" s="166" t="str">
        <f t="shared" si="9"/>
        <v xml:space="preserve"> </v>
      </c>
      <c r="S44" s="158">
        <f t="shared" si="4"/>
        <v>175</v>
      </c>
      <c r="T44" s="159">
        <f t="shared" si="15"/>
        <v>0</v>
      </c>
      <c r="U44" s="160">
        <f t="shared" si="16"/>
        <v>0</v>
      </c>
      <c r="V44" s="168" t="str">
        <f t="shared" si="10"/>
        <v xml:space="preserve"> </v>
      </c>
      <c r="W44" s="161">
        <f t="shared" si="17"/>
        <v>175</v>
      </c>
      <c r="X44" s="162">
        <v>0</v>
      </c>
      <c r="Y44" s="131">
        <v>1.7</v>
      </c>
      <c r="Z44" s="130">
        <v>22.06</v>
      </c>
      <c r="AA44" s="130">
        <v>21.63</v>
      </c>
      <c r="AB44" s="130">
        <v>22.41</v>
      </c>
      <c r="AC44" s="130">
        <v>0</v>
      </c>
      <c r="AD44" s="131">
        <v>1.7</v>
      </c>
      <c r="AE44" s="130">
        <v>23.28</v>
      </c>
      <c r="AF44" s="130">
        <v>22.89</v>
      </c>
      <c r="AG44" s="132">
        <v>23.83</v>
      </c>
      <c r="AH44" s="131">
        <v>1</v>
      </c>
      <c r="AI44" s="130">
        <v>1</v>
      </c>
      <c r="AJ44" s="132">
        <v>1</v>
      </c>
      <c r="AK44" s="130">
        <v>1</v>
      </c>
      <c r="AL44" s="130">
        <v>1</v>
      </c>
      <c r="AM44" s="132">
        <v>1</v>
      </c>
      <c r="AN44" s="16"/>
    </row>
    <row r="45" spans="1:40" x14ac:dyDescent="0.2">
      <c r="A45" s="135" t="s">
        <v>342</v>
      </c>
      <c r="B45" s="135" t="s">
        <v>343</v>
      </c>
      <c r="C45" s="204">
        <v>133</v>
      </c>
      <c r="D45" s="52"/>
      <c r="E45" s="59"/>
      <c r="F45" s="59"/>
      <c r="G45" s="59"/>
      <c r="H45" s="60">
        <v>1</v>
      </c>
      <c r="I45" s="61"/>
      <c r="J45" s="62"/>
      <c r="K45" s="62"/>
      <c r="L45" s="62"/>
      <c r="M45" s="63" t="str">
        <f t="shared" si="8"/>
        <v xml:space="preserve"> </v>
      </c>
      <c r="N45" s="154">
        <f t="shared" si="11"/>
        <v>133</v>
      </c>
      <c r="O45" s="155">
        <f t="shared" si="12"/>
        <v>133</v>
      </c>
      <c r="P45" s="156">
        <f t="shared" si="13"/>
        <v>0</v>
      </c>
      <c r="Q45" s="157">
        <f t="shared" si="14"/>
        <v>0</v>
      </c>
      <c r="R45" s="166" t="str">
        <f t="shared" si="9"/>
        <v xml:space="preserve"> </v>
      </c>
      <c r="S45" s="158">
        <f t="shared" si="4"/>
        <v>133</v>
      </c>
      <c r="T45" s="159">
        <f t="shared" si="15"/>
        <v>0</v>
      </c>
      <c r="U45" s="160">
        <f t="shared" si="16"/>
        <v>0</v>
      </c>
      <c r="V45" s="168" t="str">
        <f t="shared" si="10"/>
        <v xml:space="preserve"> </v>
      </c>
      <c r="W45" s="161">
        <f t="shared" si="17"/>
        <v>133</v>
      </c>
      <c r="X45" s="162">
        <v>0</v>
      </c>
      <c r="Y45" s="131">
        <v>1.32</v>
      </c>
      <c r="Z45" s="130">
        <v>18.87</v>
      </c>
      <c r="AA45" s="130">
        <v>18.53</v>
      </c>
      <c r="AB45" s="130">
        <v>19.53</v>
      </c>
      <c r="AC45" s="130">
        <v>0</v>
      </c>
      <c r="AD45" s="131">
        <v>1.32</v>
      </c>
      <c r="AE45" s="130">
        <v>18.87</v>
      </c>
      <c r="AF45" s="130">
        <v>18.53</v>
      </c>
      <c r="AG45" s="132">
        <v>19.53</v>
      </c>
      <c r="AH45" s="131">
        <v>1</v>
      </c>
      <c r="AI45" s="130">
        <v>1</v>
      </c>
      <c r="AJ45" s="132">
        <v>1</v>
      </c>
      <c r="AK45" s="130">
        <v>1</v>
      </c>
      <c r="AL45" s="130">
        <v>1</v>
      </c>
      <c r="AM45" s="132">
        <v>1</v>
      </c>
      <c r="AN45" s="16"/>
    </row>
    <row r="46" spans="1:40" x14ac:dyDescent="0.2">
      <c r="A46" s="135" t="s">
        <v>344</v>
      </c>
      <c r="B46" s="135" t="s">
        <v>345</v>
      </c>
      <c r="C46" s="204">
        <v>400</v>
      </c>
      <c r="D46" s="52"/>
      <c r="E46" s="59"/>
      <c r="F46" s="59"/>
      <c r="G46" s="59"/>
      <c r="H46" s="60">
        <v>1</v>
      </c>
      <c r="I46" s="61"/>
      <c r="J46" s="62"/>
      <c r="K46" s="62"/>
      <c r="L46" s="62"/>
      <c r="M46" s="63" t="str">
        <f t="shared" si="8"/>
        <v xml:space="preserve"> </v>
      </c>
      <c r="N46" s="154">
        <f t="shared" si="11"/>
        <v>400</v>
      </c>
      <c r="O46" s="155">
        <f t="shared" si="12"/>
        <v>400</v>
      </c>
      <c r="P46" s="156">
        <f t="shared" si="13"/>
        <v>0</v>
      </c>
      <c r="Q46" s="157">
        <f t="shared" si="14"/>
        <v>0</v>
      </c>
      <c r="R46" s="166" t="str">
        <f t="shared" si="9"/>
        <v xml:space="preserve"> </v>
      </c>
      <c r="S46" s="158">
        <f t="shared" si="4"/>
        <v>400</v>
      </c>
      <c r="T46" s="159">
        <f t="shared" si="15"/>
        <v>0</v>
      </c>
      <c r="U46" s="160">
        <f t="shared" si="16"/>
        <v>0</v>
      </c>
      <c r="V46" s="168" t="str">
        <f t="shared" si="10"/>
        <v xml:space="preserve"> </v>
      </c>
      <c r="W46" s="161">
        <f t="shared" si="17"/>
        <v>400</v>
      </c>
      <c r="X46" s="162">
        <v>0</v>
      </c>
      <c r="Y46" s="131">
        <v>2.78</v>
      </c>
      <c r="Z46" s="130">
        <v>31.83</v>
      </c>
      <c r="AA46" s="130">
        <v>31.26</v>
      </c>
      <c r="AB46" s="130">
        <v>32.78</v>
      </c>
      <c r="AC46" s="130">
        <v>0</v>
      </c>
      <c r="AD46" s="131">
        <v>2.78</v>
      </c>
      <c r="AE46" s="130">
        <v>31.83</v>
      </c>
      <c r="AF46" s="130">
        <v>31.26</v>
      </c>
      <c r="AG46" s="132">
        <v>32.78</v>
      </c>
      <c r="AH46" s="131">
        <v>1</v>
      </c>
      <c r="AI46" s="130">
        <v>1</v>
      </c>
      <c r="AJ46" s="132">
        <v>1</v>
      </c>
      <c r="AK46" s="130">
        <v>1</v>
      </c>
      <c r="AL46" s="130">
        <v>1</v>
      </c>
      <c r="AM46" s="132">
        <v>1</v>
      </c>
      <c r="AN46" s="16"/>
    </row>
    <row r="47" spans="1:40" x14ac:dyDescent="0.2">
      <c r="A47" s="135" t="s">
        <v>346</v>
      </c>
      <c r="B47" s="135" t="s">
        <v>347</v>
      </c>
      <c r="C47" s="204">
        <v>400</v>
      </c>
      <c r="D47" s="52"/>
      <c r="E47" s="59"/>
      <c r="F47" s="59"/>
      <c r="G47" s="59"/>
      <c r="H47" s="60">
        <v>1</v>
      </c>
      <c r="I47" s="61"/>
      <c r="J47" s="62"/>
      <c r="K47" s="62"/>
      <c r="L47" s="62"/>
      <c r="M47" s="63" t="str">
        <f t="shared" si="8"/>
        <v xml:space="preserve"> </v>
      </c>
      <c r="N47" s="154">
        <f t="shared" si="11"/>
        <v>400</v>
      </c>
      <c r="O47" s="155">
        <f t="shared" si="12"/>
        <v>400</v>
      </c>
      <c r="P47" s="156">
        <f t="shared" si="13"/>
        <v>0</v>
      </c>
      <c r="Q47" s="157">
        <f t="shared" si="14"/>
        <v>0</v>
      </c>
      <c r="R47" s="166" t="str">
        <f t="shared" si="9"/>
        <v xml:space="preserve"> </v>
      </c>
      <c r="S47" s="158">
        <f t="shared" si="4"/>
        <v>400</v>
      </c>
      <c r="T47" s="159">
        <f t="shared" si="15"/>
        <v>0</v>
      </c>
      <c r="U47" s="160">
        <f t="shared" si="16"/>
        <v>0</v>
      </c>
      <c r="V47" s="168" t="str">
        <f t="shared" si="10"/>
        <v xml:space="preserve"> </v>
      </c>
      <c r="W47" s="161">
        <f t="shared" si="17"/>
        <v>400</v>
      </c>
      <c r="X47" s="162">
        <v>0</v>
      </c>
      <c r="Y47" s="131">
        <v>3.5</v>
      </c>
      <c r="Z47" s="130">
        <v>40.9</v>
      </c>
      <c r="AA47" s="130">
        <v>40.21</v>
      </c>
      <c r="AB47" s="130">
        <v>42.81</v>
      </c>
      <c r="AC47" s="130">
        <v>0</v>
      </c>
      <c r="AD47" s="131">
        <v>3.5</v>
      </c>
      <c r="AE47" s="130">
        <v>40.9</v>
      </c>
      <c r="AF47" s="130">
        <v>40.21</v>
      </c>
      <c r="AG47" s="132">
        <v>42.81</v>
      </c>
      <c r="AH47" s="131">
        <v>1</v>
      </c>
      <c r="AI47" s="130">
        <v>1</v>
      </c>
      <c r="AJ47" s="132">
        <v>1</v>
      </c>
      <c r="AK47" s="130">
        <v>1</v>
      </c>
      <c r="AL47" s="130">
        <v>1</v>
      </c>
      <c r="AM47" s="132">
        <v>1</v>
      </c>
      <c r="AN47" s="16"/>
    </row>
    <row r="48" spans="1:40" x14ac:dyDescent="0.2">
      <c r="A48" s="135" t="s">
        <v>348</v>
      </c>
      <c r="B48" s="135" t="s">
        <v>349</v>
      </c>
      <c r="C48" s="204">
        <v>496</v>
      </c>
      <c r="D48" s="52"/>
      <c r="E48" s="59"/>
      <c r="F48" s="59"/>
      <c r="G48" s="59"/>
      <c r="H48" s="60">
        <v>1</v>
      </c>
      <c r="I48" s="61"/>
      <c r="J48" s="62"/>
      <c r="K48" s="62"/>
      <c r="L48" s="62"/>
      <c r="M48" s="63" t="str">
        <f t="shared" si="8"/>
        <v xml:space="preserve"> </v>
      </c>
      <c r="N48" s="154">
        <f t="shared" si="11"/>
        <v>496</v>
      </c>
      <c r="O48" s="155">
        <f t="shared" si="12"/>
        <v>496</v>
      </c>
      <c r="P48" s="156">
        <f t="shared" si="13"/>
        <v>0</v>
      </c>
      <c r="Q48" s="157">
        <f t="shared" si="14"/>
        <v>0</v>
      </c>
      <c r="R48" s="166" t="str">
        <f t="shared" si="9"/>
        <v xml:space="preserve"> </v>
      </c>
      <c r="S48" s="158">
        <f t="shared" si="4"/>
        <v>496</v>
      </c>
      <c r="T48" s="159">
        <f t="shared" si="15"/>
        <v>0</v>
      </c>
      <c r="U48" s="160">
        <f t="shared" si="16"/>
        <v>0</v>
      </c>
      <c r="V48" s="168" t="str">
        <f t="shared" si="10"/>
        <v xml:space="preserve"> </v>
      </c>
      <c r="W48" s="161">
        <f t="shared" si="17"/>
        <v>496</v>
      </c>
      <c r="X48" s="162">
        <v>0</v>
      </c>
      <c r="Y48" s="131">
        <v>12.8</v>
      </c>
      <c r="Z48" s="130">
        <v>61.43</v>
      </c>
      <c r="AA48" s="130">
        <v>60.55</v>
      </c>
      <c r="AB48" s="130">
        <v>70.930000000000007</v>
      </c>
      <c r="AC48" s="130">
        <v>0</v>
      </c>
      <c r="AD48" s="131">
        <v>12.8</v>
      </c>
      <c r="AE48" s="130">
        <v>61.43</v>
      </c>
      <c r="AF48" s="130">
        <v>60.55</v>
      </c>
      <c r="AG48" s="132">
        <v>70.930000000000007</v>
      </c>
      <c r="AH48" s="131">
        <v>1</v>
      </c>
      <c r="AI48" s="130">
        <v>1</v>
      </c>
      <c r="AJ48" s="132">
        <v>1</v>
      </c>
      <c r="AK48" s="130">
        <v>1</v>
      </c>
      <c r="AL48" s="130">
        <v>1</v>
      </c>
      <c r="AM48" s="132">
        <v>1</v>
      </c>
      <c r="AN48" s="16"/>
    </row>
    <row r="49" spans="1:40" x14ac:dyDescent="0.2">
      <c r="A49" s="135" t="s">
        <v>350</v>
      </c>
      <c r="B49" s="135" t="s">
        <v>351</v>
      </c>
      <c r="C49" s="204">
        <v>436</v>
      </c>
      <c r="D49" s="52"/>
      <c r="E49" s="59"/>
      <c r="F49" s="59"/>
      <c r="G49" s="59"/>
      <c r="H49" s="60">
        <v>1</v>
      </c>
      <c r="I49" s="61"/>
      <c r="J49" s="62"/>
      <c r="K49" s="62"/>
      <c r="L49" s="62"/>
      <c r="M49" s="63" t="str">
        <f t="shared" si="8"/>
        <v xml:space="preserve"> </v>
      </c>
      <c r="N49" s="154">
        <f t="shared" si="11"/>
        <v>436</v>
      </c>
      <c r="O49" s="155">
        <f t="shared" si="12"/>
        <v>436</v>
      </c>
      <c r="P49" s="156">
        <f t="shared" si="13"/>
        <v>0</v>
      </c>
      <c r="Q49" s="157">
        <f t="shared" si="14"/>
        <v>0</v>
      </c>
      <c r="R49" s="166" t="str">
        <f t="shared" si="9"/>
        <v xml:space="preserve"> </v>
      </c>
      <c r="S49" s="158">
        <f t="shared" si="4"/>
        <v>436</v>
      </c>
      <c r="T49" s="159">
        <f t="shared" si="15"/>
        <v>0</v>
      </c>
      <c r="U49" s="160">
        <f t="shared" si="16"/>
        <v>0</v>
      </c>
      <c r="V49" s="168" t="str">
        <f t="shared" si="10"/>
        <v xml:space="preserve"> </v>
      </c>
      <c r="W49" s="161">
        <f t="shared" si="17"/>
        <v>436</v>
      </c>
      <c r="X49" s="162">
        <v>0</v>
      </c>
      <c r="Y49" s="131">
        <v>12.8</v>
      </c>
      <c r="Z49" s="130">
        <v>59.12</v>
      </c>
      <c r="AA49" s="130">
        <v>58.28</v>
      </c>
      <c r="AB49" s="130">
        <v>61.9</v>
      </c>
      <c r="AC49" s="130">
        <v>0</v>
      </c>
      <c r="AD49" s="131">
        <v>12.8</v>
      </c>
      <c r="AE49" s="130">
        <v>60.88</v>
      </c>
      <c r="AF49" s="130">
        <v>60.01</v>
      </c>
      <c r="AG49" s="132">
        <v>64.040000000000006</v>
      </c>
      <c r="AH49" s="131">
        <v>1</v>
      </c>
      <c r="AI49" s="130">
        <v>1</v>
      </c>
      <c r="AJ49" s="132">
        <v>1</v>
      </c>
      <c r="AK49" s="130">
        <v>1</v>
      </c>
      <c r="AL49" s="130">
        <v>1</v>
      </c>
      <c r="AM49" s="132">
        <v>1</v>
      </c>
      <c r="AN49" s="16"/>
    </row>
    <row r="50" spans="1:40" x14ac:dyDescent="0.2">
      <c r="A50" s="135" t="s">
        <v>352</v>
      </c>
      <c r="B50" s="135" t="s">
        <v>353</v>
      </c>
      <c r="C50" s="204">
        <v>492</v>
      </c>
      <c r="D50" s="52"/>
      <c r="E50" s="59"/>
      <c r="F50" s="59"/>
      <c r="G50" s="59"/>
      <c r="H50" s="60">
        <v>1</v>
      </c>
      <c r="I50" s="61"/>
      <c r="J50" s="62"/>
      <c r="K50" s="62"/>
      <c r="L50" s="62"/>
      <c r="M50" s="63" t="str">
        <f t="shared" si="8"/>
        <v xml:space="preserve"> </v>
      </c>
      <c r="N50" s="154">
        <f t="shared" si="11"/>
        <v>492</v>
      </c>
      <c r="O50" s="155">
        <f t="shared" si="12"/>
        <v>492</v>
      </c>
      <c r="P50" s="156">
        <f t="shared" si="13"/>
        <v>0</v>
      </c>
      <c r="Q50" s="157">
        <f t="shared" si="14"/>
        <v>0</v>
      </c>
      <c r="R50" s="166" t="str">
        <f t="shared" si="9"/>
        <v xml:space="preserve"> </v>
      </c>
      <c r="S50" s="158">
        <f t="shared" si="4"/>
        <v>492</v>
      </c>
      <c r="T50" s="159">
        <f t="shared" si="15"/>
        <v>0</v>
      </c>
      <c r="U50" s="160">
        <f t="shared" si="16"/>
        <v>0</v>
      </c>
      <c r="V50" s="168" t="str">
        <f t="shared" si="10"/>
        <v xml:space="preserve"> </v>
      </c>
      <c r="W50" s="161">
        <f t="shared" si="17"/>
        <v>492</v>
      </c>
      <c r="X50" s="162">
        <v>0</v>
      </c>
      <c r="Y50" s="131">
        <v>12.8</v>
      </c>
      <c r="Z50" s="130">
        <v>61.43</v>
      </c>
      <c r="AA50" s="130">
        <v>60.55</v>
      </c>
      <c r="AB50" s="130">
        <v>64.77</v>
      </c>
      <c r="AC50" s="130">
        <v>0</v>
      </c>
      <c r="AD50" s="131">
        <v>12.8</v>
      </c>
      <c r="AE50" s="130">
        <v>61.43</v>
      </c>
      <c r="AF50" s="130">
        <v>60.55</v>
      </c>
      <c r="AG50" s="132">
        <v>64.77</v>
      </c>
      <c r="AH50" s="131">
        <v>1</v>
      </c>
      <c r="AI50" s="130">
        <v>1</v>
      </c>
      <c r="AJ50" s="132">
        <v>1</v>
      </c>
      <c r="AK50" s="130">
        <v>1</v>
      </c>
      <c r="AL50" s="130">
        <v>1</v>
      </c>
      <c r="AM50" s="132">
        <v>1</v>
      </c>
      <c r="AN50" s="16"/>
    </row>
    <row r="51" spans="1:40" ht="25.5" x14ac:dyDescent="0.2">
      <c r="A51" s="135" t="s">
        <v>354</v>
      </c>
      <c r="B51" s="135" t="s">
        <v>355</v>
      </c>
      <c r="C51" s="204">
        <v>90</v>
      </c>
      <c r="D51" s="52"/>
      <c r="E51" s="59"/>
      <c r="F51" s="59"/>
      <c r="G51" s="59"/>
      <c r="H51" s="60">
        <v>1</v>
      </c>
      <c r="I51" s="61"/>
      <c r="J51" s="62"/>
      <c r="K51" s="62"/>
      <c r="L51" s="62"/>
      <c r="M51" s="63" t="str">
        <f t="shared" si="8"/>
        <v xml:space="preserve"> </v>
      </c>
      <c r="N51" s="154">
        <f t="shared" si="11"/>
        <v>90</v>
      </c>
      <c r="O51" s="155">
        <f t="shared" si="12"/>
        <v>90</v>
      </c>
      <c r="P51" s="156">
        <f t="shared" si="13"/>
        <v>0</v>
      </c>
      <c r="Q51" s="157">
        <f t="shared" si="14"/>
        <v>0</v>
      </c>
      <c r="R51" s="166" t="str">
        <f t="shared" si="9"/>
        <v xml:space="preserve"> </v>
      </c>
      <c r="S51" s="158">
        <f t="shared" si="4"/>
        <v>90</v>
      </c>
      <c r="T51" s="159">
        <f t="shared" si="15"/>
        <v>0</v>
      </c>
      <c r="U51" s="160">
        <f t="shared" si="16"/>
        <v>0</v>
      </c>
      <c r="V51" s="168" t="str">
        <f t="shared" si="10"/>
        <v xml:space="preserve"> </v>
      </c>
      <c r="W51" s="161">
        <f t="shared" si="17"/>
        <v>90</v>
      </c>
      <c r="X51" s="162">
        <v>0</v>
      </c>
      <c r="Y51" s="131">
        <v>1.04</v>
      </c>
      <c r="Z51" s="130">
        <v>8.2899999999999991</v>
      </c>
      <c r="AA51" s="130">
        <v>8.0299999999999994</v>
      </c>
      <c r="AB51" s="130">
        <v>8.27</v>
      </c>
      <c r="AC51" s="130">
        <v>0</v>
      </c>
      <c r="AD51" s="131">
        <v>1.04</v>
      </c>
      <c r="AE51" s="130">
        <v>8.2899999999999991</v>
      </c>
      <c r="AF51" s="130">
        <v>8.0299999999999994</v>
      </c>
      <c r="AG51" s="132">
        <v>8.27</v>
      </c>
      <c r="AH51" s="131">
        <v>1</v>
      </c>
      <c r="AI51" s="130">
        <v>1</v>
      </c>
      <c r="AJ51" s="132">
        <v>1</v>
      </c>
      <c r="AK51" s="130">
        <v>1</v>
      </c>
      <c r="AL51" s="130">
        <v>1</v>
      </c>
      <c r="AM51" s="132">
        <v>1</v>
      </c>
      <c r="AN51" s="16"/>
    </row>
    <row r="52" spans="1:40" ht="25.5" x14ac:dyDescent="0.2">
      <c r="A52" s="135" t="s">
        <v>356</v>
      </c>
      <c r="B52" s="135" t="s">
        <v>357</v>
      </c>
      <c r="C52" s="204">
        <v>133</v>
      </c>
      <c r="D52" s="52"/>
      <c r="E52" s="59"/>
      <c r="F52" s="59"/>
      <c r="G52" s="59"/>
      <c r="H52" s="60">
        <v>1</v>
      </c>
      <c r="I52" s="61"/>
      <c r="J52" s="62"/>
      <c r="K52" s="62"/>
      <c r="L52" s="62"/>
      <c r="M52" s="63" t="str">
        <f t="shared" si="8"/>
        <v xml:space="preserve"> </v>
      </c>
      <c r="N52" s="154">
        <f t="shared" si="11"/>
        <v>133</v>
      </c>
      <c r="O52" s="155">
        <f t="shared" si="12"/>
        <v>133</v>
      </c>
      <c r="P52" s="156">
        <f t="shared" si="13"/>
        <v>0</v>
      </c>
      <c r="Q52" s="157">
        <f t="shared" si="14"/>
        <v>0</v>
      </c>
      <c r="R52" s="166" t="str">
        <f t="shared" si="9"/>
        <v xml:space="preserve"> </v>
      </c>
      <c r="S52" s="158">
        <f t="shared" si="4"/>
        <v>133</v>
      </c>
      <c r="T52" s="159">
        <f t="shared" si="15"/>
        <v>0</v>
      </c>
      <c r="U52" s="160">
        <f t="shared" si="16"/>
        <v>0</v>
      </c>
      <c r="V52" s="168" t="str">
        <f t="shared" si="10"/>
        <v xml:space="preserve"> </v>
      </c>
      <c r="W52" s="161">
        <f t="shared" si="17"/>
        <v>133</v>
      </c>
      <c r="X52" s="162">
        <v>0</v>
      </c>
      <c r="Y52" s="131">
        <v>1.08</v>
      </c>
      <c r="Z52" s="130">
        <v>13</v>
      </c>
      <c r="AA52" s="130">
        <v>12.56</v>
      </c>
      <c r="AB52" s="130">
        <v>12.88</v>
      </c>
      <c r="AC52" s="130">
        <v>0</v>
      </c>
      <c r="AD52" s="131">
        <v>1.08</v>
      </c>
      <c r="AE52" s="130">
        <v>13</v>
      </c>
      <c r="AF52" s="130">
        <v>12.56</v>
      </c>
      <c r="AG52" s="132">
        <v>12.88</v>
      </c>
      <c r="AH52" s="131">
        <v>1</v>
      </c>
      <c r="AI52" s="130">
        <v>1</v>
      </c>
      <c r="AJ52" s="132">
        <v>1</v>
      </c>
      <c r="AK52" s="130">
        <v>1</v>
      </c>
      <c r="AL52" s="130">
        <v>1</v>
      </c>
      <c r="AM52" s="132">
        <v>1</v>
      </c>
      <c r="AN52" s="16"/>
    </row>
    <row r="53" spans="1:40" x14ac:dyDescent="0.2">
      <c r="A53" s="135" t="s">
        <v>612</v>
      </c>
      <c r="B53" s="135" t="s">
        <v>613</v>
      </c>
      <c r="C53" s="204">
        <v>78</v>
      </c>
      <c r="D53" s="52"/>
      <c r="E53" s="59"/>
      <c r="F53" s="59"/>
      <c r="G53" s="59"/>
      <c r="H53" s="60">
        <v>1</v>
      </c>
      <c r="I53" s="61"/>
      <c r="J53" s="62"/>
      <c r="K53" s="62"/>
      <c r="L53" s="62"/>
      <c r="M53" s="63" t="str">
        <f>IF((L53+K53+J53)=0," ", IF((L53+K53+J53) = 1, "100%", "Adjust colums I-J-K to get 100%"))</f>
        <v xml:space="preserve"> </v>
      </c>
      <c r="N53" s="154">
        <f t="shared" si="11"/>
        <v>78</v>
      </c>
      <c r="O53" s="155">
        <f t="shared" si="12"/>
        <v>78</v>
      </c>
      <c r="P53" s="156">
        <f t="shared" si="13"/>
        <v>0</v>
      </c>
      <c r="Q53" s="157">
        <f t="shared" si="14"/>
        <v>0</v>
      </c>
      <c r="R53" s="166" t="str">
        <f t="shared" si="9"/>
        <v xml:space="preserve"> </v>
      </c>
      <c r="S53" s="158">
        <f t="shared" si="4"/>
        <v>78</v>
      </c>
      <c r="T53" s="159">
        <f t="shared" si="15"/>
        <v>0</v>
      </c>
      <c r="U53" s="160">
        <f t="shared" si="16"/>
        <v>0</v>
      </c>
      <c r="V53" s="168" t="str">
        <f t="shared" si="10"/>
        <v xml:space="preserve"> </v>
      </c>
      <c r="W53" s="161">
        <f t="shared" si="17"/>
        <v>78</v>
      </c>
      <c r="X53" s="162">
        <v>0</v>
      </c>
      <c r="Y53" s="131">
        <v>0.88</v>
      </c>
      <c r="Z53" s="130">
        <v>3.84</v>
      </c>
      <c r="AA53" s="130">
        <v>4.78</v>
      </c>
      <c r="AB53" s="130">
        <v>8.9499999999999993</v>
      </c>
      <c r="AC53" s="130">
        <v>0</v>
      </c>
      <c r="AD53" s="131">
        <v>0.88</v>
      </c>
      <c r="AE53" s="130">
        <v>4.25</v>
      </c>
      <c r="AF53" s="130">
        <v>5.41</v>
      </c>
      <c r="AG53" s="132">
        <v>9.9700000000000006</v>
      </c>
      <c r="AH53" s="131">
        <v>1</v>
      </c>
      <c r="AI53" s="130">
        <v>1</v>
      </c>
      <c r="AJ53" s="132">
        <v>1</v>
      </c>
      <c r="AK53" s="130">
        <v>1</v>
      </c>
      <c r="AL53" s="130">
        <v>1</v>
      </c>
      <c r="AM53" s="132">
        <v>1</v>
      </c>
      <c r="AN53" s="16"/>
    </row>
    <row r="54" spans="1:40" x14ac:dyDescent="0.2">
      <c r="A54" s="135" t="s">
        <v>358</v>
      </c>
      <c r="B54" s="135" t="s">
        <v>614</v>
      </c>
      <c r="C54" s="203"/>
      <c r="D54" s="52"/>
      <c r="E54" s="59"/>
      <c r="F54" s="59"/>
      <c r="G54" s="59"/>
      <c r="H54" s="60">
        <v>1</v>
      </c>
      <c r="I54" s="61"/>
      <c r="J54" s="62"/>
      <c r="K54" s="62"/>
      <c r="L54" s="62"/>
      <c r="M54" s="63" t="str">
        <f t="shared" si="8"/>
        <v xml:space="preserve"> </v>
      </c>
      <c r="N54" s="154">
        <f t="shared" si="11"/>
        <v>0</v>
      </c>
      <c r="O54" s="155">
        <f t="shared" si="12"/>
        <v>0</v>
      </c>
      <c r="P54" s="156">
        <f t="shared" si="13"/>
        <v>0</v>
      </c>
      <c r="Q54" s="157">
        <f t="shared" si="14"/>
        <v>0</v>
      </c>
      <c r="R54" s="166" t="str">
        <f t="shared" si="9"/>
        <v xml:space="preserve"> </v>
      </c>
      <c r="S54" s="158">
        <f t="shared" si="4"/>
        <v>0</v>
      </c>
      <c r="T54" s="159">
        <f t="shared" si="15"/>
        <v>0</v>
      </c>
      <c r="U54" s="160">
        <f t="shared" si="16"/>
        <v>0</v>
      </c>
      <c r="V54" s="168" t="str">
        <f t="shared" si="10"/>
        <v xml:space="preserve"> </v>
      </c>
      <c r="W54" s="161">
        <f t="shared" si="17"/>
        <v>0</v>
      </c>
      <c r="X54" s="162">
        <v>0</v>
      </c>
      <c r="Y54" s="131">
        <v>2.78</v>
      </c>
      <c r="Z54" s="130">
        <v>32.72</v>
      </c>
      <c r="AA54" s="130">
        <v>32.090000000000003</v>
      </c>
      <c r="AB54" s="130">
        <v>33.61</v>
      </c>
      <c r="AC54" s="130">
        <v>0</v>
      </c>
      <c r="AD54" s="131">
        <v>2.78</v>
      </c>
      <c r="AE54" s="130">
        <v>33.94</v>
      </c>
      <c r="AF54" s="130">
        <v>33.32</v>
      </c>
      <c r="AG54" s="132">
        <v>34.93</v>
      </c>
      <c r="AH54" s="131">
        <v>1</v>
      </c>
      <c r="AI54" s="130">
        <v>1</v>
      </c>
      <c r="AJ54" s="132">
        <v>1</v>
      </c>
      <c r="AK54" s="130">
        <v>1</v>
      </c>
      <c r="AL54" s="130">
        <v>1</v>
      </c>
      <c r="AM54" s="132">
        <v>1</v>
      </c>
      <c r="AN54" s="16"/>
    </row>
    <row r="55" spans="1:40" x14ac:dyDescent="0.2">
      <c r="A55" s="135" t="s">
        <v>359</v>
      </c>
      <c r="B55" s="135" t="s">
        <v>615</v>
      </c>
      <c r="C55" s="203"/>
      <c r="D55" s="52"/>
      <c r="E55" s="59"/>
      <c r="F55" s="59"/>
      <c r="G55" s="59"/>
      <c r="H55" s="60">
        <v>1</v>
      </c>
      <c r="I55" s="61"/>
      <c r="J55" s="62"/>
      <c r="K55" s="62"/>
      <c r="L55" s="62"/>
      <c r="M55" s="63" t="str">
        <f t="shared" si="8"/>
        <v xml:space="preserve"> </v>
      </c>
      <c r="N55" s="154">
        <f t="shared" si="11"/>
        <v>0</v>
      </c>
      <c r="O55" s="155">
        <f t="shared" si="12"/>
        <v>0</v>
      </c>
      <c r="P55" s="156">
        <f t="shared" si="13"/>
        <v>0</v>
      </c>
      <c r="Q55" s="157">
        <f t="shared" si="14"/>
        <v>0</v>
      </c>
      <c r="R55" s="166" t="str">
        <f t="shared" si="9"/>
        <v xml:space="preserve"> </v>
      </c>
      <c r="S55" s="158">
        <f t="shared" si="4"/>
        <v>0</v>
      </c>
      <c r="T55" s="159">
        <f t="shared" si="15"/>
        <v>0</v>
      </c>
      <c r="U55" s="160">
        <f t="shared" si="16"/>
        <v>0</v>
      </c>
      <c r="V55" s="168" t="str">
        <f t="shared" si="10"/>
        <v xml:space="preserve"> </v>
      </c>
      <c r="W55" s="161">
        <f t="shared" si="17"/>
        <v>0</v>
      </c>
      <c r="X55" s="162">
        <v>0</v>
      </c>
      <c r="Y55" s="131">
        <v>1.8848660119534999</v>
      </c>
      <c r="Z55" s="130">
        <v>19.145159158999899</v>
      </c>
      <c r="AA55" s="130">
        <v>18.7287222391952</v>
      </c>
      <c r="AB55" s="130">
        <v>19.950701579074199</v>
      </c>
      <c r="AC55" s="130">
        <v>0</v>
      </c>
      <c r="AD55" s="131">
        <v>1.8848660119534999</v>
      </c>
      <c r="AE55" s="130">
        <v>19.149999999999999</v>
      </c>
      <c r="AF55" s="130">
        <v>18.73</v>
      </c>
      <c r="AG55" s="132">
        <v>19.95</v>
      </c>
      <c r="AH55" s="131">
        <v>1</v>
      </c>
      <c r="AI55" s="130">
        <v>1</v>
      </c>
      <c r="AJ55" s="132">
        <v>1</v>
      </c>
      <c r="AK55" s="130">
        <v>1</v>
      </c>
      <c r="AL55" s="130">
        <v>1</v>
      </c>
      <c r="AM55" s="132">
        <v>1</v>
      </c>
      <c r="AN55" s="16"/>
    </row>
    <row r="56" spans="1:40" x14ac:dyDescent="0.2">
      <c r="A56" s="135" t="s">
        <v>360</v>
      </c>
      <c r="B56" s="135" t="s">
        <v>361</v>
      </c>
      <c r="C56" s="203"/>
      <c r="D56" s="52"/>
      <c r="E56" s="59"/>
      <c r="F56" s="59"/>
      <c r="G56" s="59"/>
      <c r="H56" s="60">
        <v>1</v>
      </c>
      <c r="I56" s="61"/>
      <c r="J56" s="62"/>
      <c r="K56" s="62"/>
      <c r="L56" s="62"/>
      <c r="M56" s="63" t="str">
        <f t="shared" si="8"/>
        <v xml:space="preserve"> </v>
      </c>
      <c r="N56" s="154">
        <f t="shared" si="11"/>
        <v>0</v>
      </c>
      <c r="O56" s="155">
        <f t="shared" si="12"/>
        <v>0</v>
      </c>
      <c r="P56" s="156">
        <f t="shared" si="13"/>
        <v>0</v>
      </c>
      <c r="Q56" s="157">
        <f t="shared" si="14"/>
        <v>0</v>
      </c>
      <c r="R56" s="166" t="str">
        <f t="shared" si="9"/>
        <v xml:space="preserve"> </v>
      </c>
      <c r="S56" s="158">
        <f t="shared" ref="S56:S57" si="18">P56+N56</f>
        <v>0</v>
      </c>
      <c r="T56" s="159">
        <f t="shared" si="15"/>
        <v>0</v>
      </c>
      <c r="U56" s="160">
        <f t="shared" si="16"/>
        <v>0</v>
      </c>
      <c r="V56" s="168" t="str">
        <f t="shared" si="10"/>
        <v xml:space="preserve"> </v>
      </c>
      <c r="W56" s="161">
        <f t="shared" si="17"/>
        <v>0</v>
      </c>
      <c r="X56" s="162">
        <v>0</v>
      </c>
      <c r="Y56" s="131">
        <v>1.8848660119534999</v>
      </c>
      <c r="Z56" s="130">
        <v>18.621842460122</v>
      </c>
      <c r="AA56" s="130">
        <v>18.2107637437276</v>
      </c>
      <c r="AB56" s="130">
        <v>19.3099534856327</v>
      </c>
      <c r="AC56" s="130">
        <v>0</v>
      </c>
      <c r="AD56" s="131">
        <v>1.8848660119534999</v>
      </c>
      <c r="AE56" s="130">
        <v>18.62</v>
      </c>
      <c r="AF56" s="130">
        <v>18.21</v>
      </c>
      <c r="AG56" s="132">
        <v>19.309999999999999</v>
      </c>
      <c r="AH56" s="131">
        <v>1</v>
      </c>
      <c r="AI56" s="130">
        <v>1</v>
      </c>
      <c r="AJ56" s="132">
        <v>1</v>
      </c>
      <c r="AK56" s="130">
        <v>1</v>
      </c>
      <c r="AL56" s="130">
        <v>1</v>
      </c>
      <c r="AM56" s="132">
        <v>1</v>
      </c>
      <c r="AN56" s="16"/>
    </row>
    <row r="57" spans="1:40" x14ac:dyDescent="0.2">
      <c r="A57" s="135" t="s">
        <v>754</v>
      </c>
      <c r="B57" s="135" t="s">
        <v>757</v>
      </c>
      <c r="C57" s="203"/>
      <c r="D57" s="52"/>
      <c r="E57" s="59"/>
      <c r="F57" s="59"/>
      <c r="G57" s="59"/>
      <c r="H57" s="60">
        <v>2</v>
      </c>
      <c r="I57" s="61"/>
      <c r="J57" s="62"/>
      <c r="K57" s="62"/>
      <c r="L57" s="62"/>
      <c r="M57" s="63" t="str">
        <f t="shared" ref="M57:M63" si="19">IF((L57+K57+J57)=0," ", IF((L57+K57+J57) = 1, "100%", "Adjust colums I-J-K to get 100%"))</f>
        <v xml:space="preserve"> </v>
      </c>
      <c r="N57" s="154">
        <f t="shared" si="11"/>
        <v>0</v>
      </c>
      <c r="O57" s="155">
        <f t="shared" si="12"/>
        <v>0</v>
      </c>
      <c r="P57" s="156">
        <f t="shared" si="13"/>
        <v>0</v>
      </c>
      <c r="Q57" s="157">
        <f t="shared" si="14"/>
        <v>0</v>
      </c>
      <c r="R57" s="166" t="str">
        <f t="shared" si="9"/>
        <v xml:space="preserve"> </v>
      </c>
      <c r="S57" s="158">
        <f t="shared" si="18"/>
        <v>0</v>
      </c>
      <c r="T57" s="159">
        <f t="shared" si="15"/>
        <v>0</v>
      </c>
      <c r="U57" s="160">
        <f t="shared" si="16"/>
        <v>0</v>
      </c>
      <c r="V57" s="168" t="str">
        <f t="shared" si="10"/>
        <v xml:space="preserve"> </v>
      </c>
      <c r="W57" s="161">
        <f t="shared" si="17"/>
        <v>0</v>
      </c>
      <c r="X57" s="162">
        <v>0</v>
      </c>
      <c r="Y57" s="131">
        <v>12.79873645</v>
      </c>
      <c r="Z57" s="130">
        <v>59.440890250000002</v>
      </c>
      <c r="AA57" s="130">
        <v>58.594310749999998</v>
      </c>
      <c r="AB57" s="130">
        <v>62.23779579</v>
      </c>
      <c r="AC57" s="130">
        <v>0</v>
      </c>
      <c r="AD57" s="131">
        <v>12.79873645</v>
      </c>
      <c r="AE57" s="130">
        <v>61.21</v>
      </c>
      <c r="AF57" s="130">
        <v>60.34</v>
      </c>
      <c r="AG57" s="132">
        <v>64.38</v>
      </c>
      <c r="AH57" s="131">
        <v>1</v>
      </c>
      <c r="AI57" s="130">
        <v>1</v>
      </c>
      <c r="AJ57" s="132">
        <v>1</v>
      </c>
      <c r="AK57" s="130">
        <v>1</v>
      </c>
      <c r="AL57" s="130">
        <v>1</v>
      </c>
      <c r="AM57" s="132">
        <v>1</v>
      </c>
      <c r="AN57" s="16"/>
    </row>
    <row r="58" spans="1:40" x14ac:dyDescent="0.2">
      <c r="A58" s="135" t="s">
        <v>913</v>
      </c>
      <c r="B58" s="135" t="s">
        <v>914</v>
      </c>
      <c r="C58" s="203"/>
      <c r="D58" s="52"/>
      <c r="E58" s="59"/>
      <c r="F58" s="59"/>
      <c r="G58" s="59"/>
      <c r="H58" s="60">
        <v>3</v>
      </c>
      <c r="I58" s="61"/>
      <c r="J58" s="62"/>
      <c r="K58" s="62"/>
      <c r="L58" s="62"/>
      <c r="M58" s="63" t="str">
        <f t="shared" si="19"/>
        <v xml:space="preserve"> </v>
      </c>
      <c r="N58" s="154">
        <f t="shared" ref="N58:N63" si="20">(C58-(G58*C58))</f>
        <v>0</v>
      </c>
      <c r="O58" s="155">
        <f t="shared" ref="O58:O63" si="21">(1-F58)*C58</f>
        <v>0</v>
      </c>
      <c r="P58" s="156">
        <f t="shared" ref="P58:P63" si="22">D58*((((I58*J58)*Z58)/AH58)+(((I58*K58)*AA58)/AI58)+(((I58*L58)*AB58)/AJ58)+(H58*Y58))</f>
        <v>0</v>
      </c>
      <c r="Q58" s="157">
        <f t="shared" ref="Q58:Q63" si="23">P58/(IF(D58&lt;=0,1,D58))</f>
        <v>0</v>
      </c>
      <c r="R58" s="166" t="str">
        <f t="shared" si="9"/>
        <v xml:space="preserve"> </v>
      </c>
      <c r="S58" s="158">
        <f t="shared" ref="S58:S63" si="24">P58+N58</f>
        <v>0</v>
      </c>
      <c r="T58" s="159">
        <f t="shared" ref="T58:T63" si="25">D58*((((I58*J58)*AE58)/AK58)+(((I58*K58)*AF58)/AL58)+(((I58*L58)*AG58)/AM58)+(H58*Y58))</f>
        <v>0</v>
      </c>
      <c r="U58" s="160">
        <f t="shared" ref="U58:U63" si="26">T58/(IF(D58&lt;=0,1,D58))</f>
        <v>0</v>
      </c>
      <c r="V58" s="168" t="str">
        <f t="shared" si="10"/>
        <v xml:space="preserve"> </v>
      </c>
      <c r="W58" s="161">
        <f t="shared" ref="W58:W63" si="27">T58+N58</f>
        <v>0</v>
      </c>
      <c r="X58" s="162">
        <v>0</v>
      </c>
      <c r="Y58" s="131">
        <v>1.7</v>
      </c>
      <c r="Z58" s="130">
        <v>23.12</v>
      </c>
      <c r="AA58" s="130">
        <v>22.74</v>
      </c>
      <c r="AB58" s="130">
        <v>23.66</v>
      </c>
      <c r="AC58" s="130">
        <v>0</v>
      </c>
      <c r="AD58" s="131">
        <v>1.7</v>
      </c>
      <c r="AE58" s="130">
        <v>24.22</v>
      </c>
      <c r="AF58" s="130">
        <v>23.85</v>
      </c>
      <c r="AG58" s="132">
        <v>24.94</v>
      </c>
      <c r="AH58" s="131">
        <v>1</v>
      </c>
      <c r="AI58" s="130">
        <v>1</v>
      </c>
      <c r="AJ58" s="132">
        <v>1</v>
      </c>
      <c r="AK58" s="130">
        <v>1</v>
      </c>
      <c r="AL58" s="130">
        <v>1</v>
      </c>
      <c r="AM58" s="132">
        <v>1</v>
      </c>
      <c r="AN58" s="16"/>
    </row>
    <row r="59" spans="1:40" x14ac:dyDescent="0.2">
      <c r="A59" s="135" t="s">
        <v>1019</v>
      </c>
      <c r="B59" s="135" t="s">
        <v>1020</v>
      </c>
      <c r="C59" s="203"/>
      <c r="D59" s="52"/>
      <c r="E59" s="59"/>
      <c r="F59" s="59"/>
      <c r="G59" s="59"/>
      <c r="H59" s="60">
        <v>4</v>
      </c>
      <c r="I59" s="61"/>
      <c r="J59" s="62"/>
      <c r="K59" s="62"/>
      <c r="L59" s="62"/>
      <c r="M59" s="63" t="str">
        <f t="shared" si="19"/>
        <v xml:space="preserve"> </v>
      </c>
      <c r="N59" s="154">
        <f t="shared" si="20"/>
        <v>0</v>
      </c>
      <c r="O59" s="155">
        <f t="shared" si="21"/>
        <v>0</v>
      </c>
      <c r="P59" s="156">
        <f t="shared" si="22"/>
        <v>0</v>
      </c>
      <c r="Q59" s="157">
        <f t="shared" si="23"/>
        <v>0</v>
      </c>
      <c r="R59" s="166" t="str">
        <f t="shared" si="9"/>
        <v xml:space="preserve"> </v>
      </c>
      <c r="S59" s="158">
        <f t="shared" si="24"/>
        <v>0</v>
      </c>
      <c r="T59" s="159">
        <f t="shared" si="25"/>
        <v>0</v>
      </c>
      <c r="U59" s="160">
        <f t="shared" si="26"/>
        <v>0</v>
      </c>
      <c r="V59" s="168" t="str">
        <f t="shared" si="10"/>
        <v xml:space="preserve"> </v>
      </c>
      <c r="W59" s="161">
        <f t="shared" si="27"/>
        <v>0</v>
      </c>
      <c r="X59" s="162">
        <v>0</v>
      </c>
      <c r="Y59" s="131">
        <v>1.7</v>
      </c>
      <c r="Z59" s="130">
        <v>21.96</v>
      </c>
      <c r="AA59" s="130">
        <v>21.57</v>
      </c>
      <c r="AB59" s="130">
        <v>22.4</v>
      </c>
      <c r="AC59" s="130">
        <v>0</v>
      </c>
      <c r="AD59" s="131">
        <v>1.7</v>
      </c>
      <c r="AE59" s="130">
        <v>23.26</v>
      </c>
      <c r="AF59" s="130">
        <v>22.87</v>
      </c>
      <c r="AG59" s="132">
        <v>23.82</v>
      </c>
      <c r="AH59" s="131">
        <v>1</v>
      </c>
      <c r="AI59" s="130">
        <v>1</v>
      </c>
      <c r="AJ59" s="132">
        <v>1</v>
      </c>
      <c r="AK59" s="130">
        <v>1</v>
      </c>
      <c r="AL59" s="130">
        <v>1</v>
      </c>
      <c r="AM59" s="132">
        <v>1</v>
      </c>
      <c r="AN59" s="16"/>
    </row>
    <row r="60" spans="1:40" x14ac:dyDescent="0.2">
      <c r="A60" s="135" t="s">
        <v>915</v>
      </c>
      <c r="B60" s="135" t="s">
        <v>916</v>
      </c>
      <c r="C60" s="203"/>
      <c r="D60" s="52"/>
      <c r="E60" s="59"/>
      <c r="F60" s="59"/>
      <c r="G60" s="59"/>
      <c r="H60" s="60">
        <v>5</v>
      </c>
      <c r="I60" s="61"/>
      <c r="J60" s="62"/>
      <c r="K60" s="62"/>
      <c r="L60" s="62"/>
      <c r="M60" s="63" t="str">
        <f t="shared" si="19"/>
        <v xml:space="preserve"> </v>
      </c>
      <c r="N60" s="154">
        <f t="shared" si="20"/>
        <v>0</v>
      </c>
      <c r="O60" s="155">
        <f t="shared" si="21"/>
        <v>0</v>
      </c>
      <c r="P60" s="156">
        <f t="shared" si="22"/>
        <v>0</v>
      </c>
      <c r="Q60" s="157">
        <f t="shared" si="23"/>
        <v>0</v>
      </c>
      <c r="R60" s="166" t="str">
        <f t="shared" si="9"/>
        <v xml:space="preserve"> </v>
      </c>
      <c r="S60" s="158">
        <f t="shared" si="24"/>
        <v>0</v>
      </c>
      <c r="T60" s="159">
        <f t="shared" si="25"/>
        <v>0</v>
      </c>
      <c r="U60" s="160">
        <f t="shared" si="26"/>
        <v>0</v>
      </c>
      <c r="V60" s="168" t="str">
        <f t="shared" si="10"/>
        <v xml:space="preserve"> </v>
      </c>
      <c r="W60" s="161">
        <f t="shared" si="27"/>
        <v>0</v>
      </c>
      <c r="X60" s="162">
        <v>0</v>
      </c>
      <c r="Y60" s="131">
        <v>1.04</v>
      </c>
      <c r="Z60" s="130">
        <v>7.09</v>
      </c>
      <c r="AA60" s="130">
        <v>6.87</v>
      </c>
      <c r="AB60" s="130">
        <v>7.01</v>
      </c>
      <c r="AC60" s="130">
        <v>0</v>
      </c>
      <c r="AD60" s="131">
        <v>1.04</v>
      </c>
      <c r="AE60" s="130">
        <v>7.96</v>
      </c>
      <c r="AF60" s="130">
        <v>7.73</v>
      </c>
      <c r="AG60" s="132">
        <v>7.97</v>
      </c>
      <c r="AH60" s="131">
        <v>1</v>
      </c>
      <c r="AI60" s="130">
        <v>1</v>
      </c>
      <c r="AJ60" s="132">
        <v>1</v>
      </c>
      <c r="AK60" s="130">
        <v>1</v>
      </c>
      <c r="AL60" s="130">
        <v>1</v>
      </c>
      <c r="AM60" s="132">
        <v>1</v>
      </c>
      <c r="AN60" s="16"/>
    </row>
    <row r="61" spans="1:40" x14ac:dyDescent="0.2">
      <c r="A61" s="135" t="s">
        <v>917</v>
      </c>
      <c r="B61" s="135" t="s">
        <v>918</v>
      </c>
      <c r="C61" s="203"/>
      <c r="D61" s="52"/>
      <c r="E61" s="59"/>
      <c r="F61" s="59"/>
      <c r="G61" s="59"/>
      <c r="H61" s="60">
        <v>6</v>
      </c>
      <c r="I61" s="61"/>
      <c r="J61" s="62"/>
      <c r="K61" s="62"/>
      <c r="L61" s="62"/>
      <c r="M61" s="63" t="str">
        <f t="shared" si="19"/>
        <v xml:space="preserve"> </v>
      </c>
      <c r="N61" s="154">
        <f t="shared" si="20"/>
        <v>0</v>
      </c>
      <c r="O61" s="155">
        <f t="shared" si="21"/>
        <v>0</v>
      </c>
      <c r="P61" s="156">
        <f t="shared" si="22"/>
        <v>0</v>
      </c>
      <c r="Q61" s="157">
        <f t="shared" si="23"/>
        <v>0</v>
      </c>
      <c r="R61" s="166" t="str">
        <f t="shared" si="9"/>
        <v xml:space="preserve"> </v>
      </c>
      <c r="S61" s="158">
        <f t="shared" si="24"/>
        <v>0</v>
      </c>
      <c r="T61" s="159">
        <f t="shared" si="25"/>
        <v>0</v>
      </c>
      <c r="U61" s="160">
        <f t="shared" si="26"/>
        <v>0</v>
      </c>
      <c r="V61" s="168" t="str">
        <f t="shared" si="10"/>
        <v xml:space="preserve"> </v>
      </c>
      <c r="W61" s="161">
        <f t="shared" si="27"/>
        <v>0</v>
      </c>
      <c r="X61" s="162">
        <v>0</v>
      </c>
      <c r="Y61" s="131">
        <v>1.04</v>
      </c>
      <c r="Z61" s="130">
        <v>7.07</v>
      </c>
      <c r="AA61" s="130">
        <v>6.85</v>
      </c>
      <c r="AB61" s="130">
        <v>7.01</v>
      </c>
      <c r="AC61" s="130">
        <v>0</v>
      </c>
      <c r="AD61" s="131">
        <v>1.04</v>
      </c>
      <c r="AE61" s="130">
        <v>7.93</v>
      </c>
      <c r="AF61" s="130">
        <v>7.72</v>
      </c>
      <c r="AG61" s="132">
        <v>7.97</v>
      </c>
      <c r="AH61" s="131">
        <v>1</v>
      </c>
      <c r="AI61" s="130">
        <v>1</v>
      </c>
      <c r="AJ61" s="132">
        <v>1</v>
      </c>
      <c r="AK61" s="130">
        <v>1</v>
      </c>
      <c r="AL61" s="130">
        <v>1</v>
      </c>
      <c r="AM61" s="132">
        <v>1</v>
      </c>
      <c r="AN61" s="16"/>
    </row>
    <row r="62" spans="1:40" x14ac:dyDescent="0.2">
      <c r="A62" s="135" t="s">
        <v>919</v>
      </c>
      <c r="B62" s="135" t="s">
        <v>920</v>
      </c>
      <c r="C62" s="203"/>
      <c r="D62" s="52"/>
      <c r="E62" s="59"/>
      <c r="F62" s="59"/>
      <c r="G62" s="59"/>
      <c r="H62" s="60">
        <v>7</v>
      </c>
      <c r="I62" s="61"/>
      <c r="J62" s="62"/>
      <c r="K62" s="62"/>
      <c r="L62" s="62"/>
      <c r="M62" s="63" t="str">
        <f t="shared" si="19"/>
        <v xml:space="preserve"> </v>
      </c>
      <c r="N62" s="154">
        <f t="shared" si="20"/>
        <v>0</v>
      </c>
      <c r="O62" s="155">
        <f t="shared" si="21"/>
        <v>0</v>
      </c>
      <c r="P62" s="156">
        <f t="shared" si="22"/>
        <v>0</v>
      </c>
      <c r="Q62" s="157">
        <f t="shared" si="23"/>
        <v>0</v>
      </c>
      <c r="R62" s="166" t="str">
        <f t="shared" si="9"/>
        <v xml:space="preserve"> </v>
      </c>
      <c r="S62" s="158">
        <f t="shared" si="24"/>
        <v>0</v>
      </c>
      <c r="T62" s="159">
        <f t="shared" si="25"/>
        <v>0</v>
      </c>
      <c r="U62" s="160">
        <f t="shared" si="26"/>
        <v>0</v>
      </c>
      <c r="V62" s="168" t="str">
        <f t="shared" si="10"/>
        <v xml:space="preserve"> </v>
      </c>
      <c r="W62" s="161">
        <f t="shared" si="27"/>
        <v>0</v>
      </c>
      <c r="X62" s="162">
        <v>0</v>
      </c>
      <c r="Y62" s="131">
        <v>1.04</v>
      </c>
      <c r="Z62" s="130">
        <v>7.09</v>
      </c>
      <c r="AA62" s="130">
        <v>6.87</v>
      </c>
      <c r="AB62" s="130">
        <v>7.01</v>
      </c>
      <c r="AC62" s="130">
        <v>0</v>
      </c>
      <c r="AD62" s="131">
        <v>1.04</v>
      </c>
      <c r="AE62" s="130">
        <v>7.96</v>
      </c>
      <c r="AF62" s="130">
        <v>7.73</v>
      </c>
      <c r="AG62" s="132">
        <v>7.97</v>
      </c>
      <c r="AH62" s="131">
        <v>1</v>
      </c>
      <c r="AI62" s="130">
        <v>1</v>
      </c>
      <c r="AJ62" s="132">
        <v>1</v>
      </c>
      <c r="AK62" s="130">
        <v>1</v>
      </c>
      <c r="AL62" s="130">
        <v>1</v>
      </c>
      <c r="AM62" s="132">
        <v>1</v>
      </c>
      <c r="AN62" s="16"/>
    </row>
    <row r="63" spans="1:40" x14ac:dyDescent="0.2">
      <c r="A63" s="135" t="s">
        <v>921</v>
      </c>
      <c r="B63" s="135" t="s">
        <v>922</v>
      </c>
      <c r="C63" s="203"/>
      <c r="D63" s="52"/>
      <c r="E63" s="59"/>
      <c r="F63" s="59"/>
      <c r="G63" s="59"/>
      <c r="H63" s="60">
        <v>8</v>
      </c>
      <c r="I63" s="61"/>
      <c r="J63" s="62"/>
      <c r="K63" s="62"/>
      <c r="L63" s="62"/>
      <c r="M63" s="63" t="str">
        <f t="shared" si="19"/>
        <v xml:space="preserve"> </v>
      </c>
      <c r="N63" s="154">
        <f t="shared" si="20"/>
        <v>0</v>
      </c>
      <c r="O63" s="155">
        <f t="shared" si="21"/>
        <v>0</v>
      </c>
      <c r="P63" s="156">
        <f t="shared" si="22"/>
        <v>0</v>
      </c>
      <c r="Q63" s="157">
        <f t="shared" si="23"/>
        <v>0</v>
      </c>
      <c r="R63" s="166" t="str">
        <f t="shared" si="9"/>
        <v xml:space="preserve"> </v>
      </c>
      <c r="S63" s="158">
        <f t="shared" si="24"/>
        <v>0</v>
      </c>
      <c r="T63" s="159">
        <f t="shared" si="25"/>
        <v>0</v>
      </c>
      <c r="U63" s="160">
        <f t="shared" si="26"/>
        <v>0</v>
      </c>
      <c r="V63" s="168" t="str">
        <f t="shared" si="10"/>
        <v xml:space="preserve"> </v>
      </c>
      <c r="W63" s="161">
        <f t="shared" si="27"/>
        <v>0</v>
      </c>
      <c r="X63" s="162">
        <v>0</v>
      </c>
      <c r="Y63" s="131">
        <v>1.04</v>
      </c>
      <c r="Z63" s="130">
        <v>7.08</v>
      </c>
      <c r="AA63" s="130">
        <v>6.86</v>
      </c>
      <c r="AB63" s="130">
        <v>7.01</v>
      </c>
      <c r="AC63" s="130">
        <v>0</v>
      </c>
      <c r="AD63" s="131">
        <v>1.04</v>
      </c>
      <c r="AE63" s="130">
        <v>7.95</v>
      </c>
      <c r="AF63" s="130">
        <v>7.73</v>
      </c>
      <c r="AG63" s="132">
        <v>7.97</v>
      </c>
      <c r="AH63" s="131">
        <v>1</v>
      </c>
      <c r="AI63" s="130">
        <v>1</v>
      </c>
      <c r="AJ63" s="132">
        <v>1</v>
      </c>
      <c r="AK63" s="130">
        <v>1</v>
      </c>
      <c r="AL63" s="130">
        <v>1</v>
      </c>
      <c r="AM63" s="132">
        <v>1</v>
      </c>
      <c r="AN63" s="16"/>
    </row>
    <row r="64" spans="1:40" x14ac:dyDescent="0.2">
      <c r="A64" s="135" t="s">
        <v>923</v>
      </c>
      <c r="B64" s="135" t="s">
        <v>924</v>
      </c>
      <c r="C64" s="203"/>
      <c r="D64" s="75"/>
      <c r="E64" s="76"/>
      <c r="F64" s="76"/>
      <c r="G64" s="76"/>
      <c r="H64" s="77"/>
      <c r="I64" s="77"/>
      <c r="J64" s="78"/>
      <c r="K64" s="78"/>
      <c r="L64" s="78"/>
      <c r="M64" s="79"/>
      <c r="N64" s="80"/>
      <c r="O64" s="80"/>
      <c r="P64" s="81"/>
      <c r="Q64" s="82"/>
      <c r="R64" s="83"/>
      <c r="S64" s="83"/>
      <c r="T64" s="83"/>
      <c r="U64" s="84"/>
      <c r="V64" s="84"/>
      <c r="W64" s="83"/>
      <c r="X64" s="162">
        <v>0</v>
      </c>
      <c r="Y64" s="131">
        <v>1.04</v>
      </c>
      <c r="Z64" s="130">
        <v>7.07</v>
      </c>
      <c r="AA64" s="130">
        <v>6.85</v>
      </c>
      <c r="AB64" s="130">
        <v>7.01</v>
      </c>
      <c r="AC64" s="130">
        <v>0</v>
      </c>
      <c r="AD64" s="131">
        <v>1.04</v>
      </c>
      <c r="AE64" s="130">
        <v>7.93</v>
      </c>
      <c r="AF64" s="130">
        <v>7.72</v>
      </c>
      <c r="AG64" s="132">
        <v>7.97</v>
      </c>
      <c r="AH64" s="131">
        <v>1</v>
      </c>
      <c r="AI64" s="130">
        <v>1</v>
      </c>
      <c r="AJ64" s="132">
        <v>1</v>
      </c>
      <c r="AK64" s="130">
        <v>1</v>
      </c>
      <c r="AL64" s="130">
        <v>1</v>
      </c>
      <c r="AM64" s="132">
        <v>1</v>
      </c>
      <c r="AN64" s="16"/>
    </row>
    <row r="65" spans="1:40" ht="15" x14ac:dyDescent="0.25">
      <c r="A65" s="85"/>
      <c r="B65" s="85"/>
      <c r="C65" s="86"/>
      <c r="D65" s="75"/>
      <c r="E65" s="87"/>
      <c r="F65" s="87"/>
      <c r="G65" s="87"/>
      <c r="H65" s="88"/>
      <c r="I65" s="88"/>
      <c r="J65" s="89"/>
      <c r="K65" s="89"/>
      <c r="L65" s="89"/>
      <c r="M65" s="90"/>
      <c r="N65" s="91"/>
      <c r="O65" s="91"/>
      <c r="P65" s="92"/>
      <c r="Q65" s="82"/>
      <c r="R65" s="14"/>
      <c r="S65" s="14"/>
      <c r="T65" s="14"/>
      <c r="U65" s="93"/>
      <c r="V65" s="93"/>
      <c r="W65" s="14"/>
      <c r="X65" s="94"/>
      <c r="Y65" s="94"/>
      <c r="Z65" s="94"/>
      <c r="AA65" s="94"/>
      <c r="AB65" s="94"/>
      <c r="AC65" s="94"/>
      <c r="AD65" s="94"/>
      <c r="AE65" s="94"/>
      <c r="AF65" s="94"/>
      <c r="AG65" s="94"/>
      <c r="AH65" s="94"/>
      <c r="AI65" s="94"/>
      <c r="AJ65" s="94"/>
      <c r="AK65" s="94"/>
      <c r="AL65" s="94"/>
      <c r="AM65" s="94"/>
      <c r="AN65" s="16"/>
    </row>
    <row r="66" spans="1:40" ht="15" x14ac:dyDescent="0.25">
      <c r="A66" s="85"/>
      <c r="B66" s="85"/>
      <c r="C66" s="86"/>
      <c r="D66" s="75"/>
      <c r="E66" s="87"/>
      <c r="F66" s="87"/>
      <c r="G66" s="87"/>
      <c r="H66" s="88"/>
      <c r="I66" s="88"/>
      <c r="J66" s="89"/>
      <c r="K66" s="89"/>
      <c r="L66" s="89"/>
      <c r="M66" s="90"/>
      <c r="N66" s="91"/>
      <c r="O66" s="91"/>
      <c r="P66" s="92"/>
      <c r="Q66" s="82"/>
      <c r="R66" s="14"/>
      <c r="S66" s="14"/>
      <c r="T66" s="14"/>
      <c r="U66" s="93"/>
      <c r="V66" s="93"/>
      <c r="W66" s="14"/>
      <c r="X66" s="94"/>
      <c r="Y66" s="94"/>
      <c r="Z66" s="94"/>
      <c r="AA66" s="94"/>
      <c r="AB66" s="94"/>
      <c r="AC66" s="94"/>
      <c r="AD66" s="94"/>
      <c r="AE66" s="94"/>
      <c r="AF66" s="94"/>
      <c r="AG66" s="94"/>
      <c r="AH66" s="94"/>
      <c r="AI66" s="94"/>
      <c r="AJ66" s="94"/>
      <c r="AK66" s="94"/>
      <c r="AL66" s="94"/>
      <c r="AM66" s="94"/>
      <c r="AN66" s="16"/>
    </row>
    <row r="67" spans="1:40" ht="15" x14ac:dyDescent="0.25">
      <c r="A67" s="85"/>
      <c r="B67" s="85"/>
      <c r="C67" s="86"/>
      <c r="D67" s="75"/>
      <c r="E67" s="87"/>
      <c r="F67" s="87"/>
      <c r="G67" s="87"/>
      <c r="H67" s="88"/>
      <c r="I67" s="88"/>
      <c r="J67" s="89"/>
      <c r="K67" s="89"/>
      <c r="L67" s="89"/>
      <c r="M67" s="90"/>
      <c r="N67" s="91"/>
      <c r="O67" s="91"/>
      <c r="P67" s="92"/>
      <c r="Q67" s="82"/>
      <c r="R67" s="14"/>
      <c r="S67" s="14"/>
      <c r="T67" s="14"/>
      <c r="U67" s="93"/>
      <c r="V67" s="93"/>
      <c r="W67" s="14"/>
      <c r="X67" s="94"/>
      <c r="Y67" s="94"/>
      <c r="Z67" s="94"/>
      <c r="AA67" s="94"/>
      <c r="AB67" s="94"/>
      <c r="AC67" s="94"/>
      <c r="AD67" s="94"/>
      <c r="AE67" s="94"/>
      <c r="AF67" s="94"/>
      <c r="AG67" s="94"/>
      <c r="AH67" s="94"/>
      <c r="AI67" s="94"/>
      <c r="AJ67" s="94"/>
      <c r="AK67" s="94"/>
      <c r="AL67" s="94"/>
      <c r="AM67" s="94"/>
      <c r="AN67" s="16"/>
    </row>
    <row r="68" spans="1:40" ht="15" x14ac:dyDescent="0.25">
      <c r="A68" s="85"/>
      <c r="B68" s="85"/>
      <c r="C68" s="86"/>
      <c r="D68" s="75"/>
      <c r="E68" s="87"/>
      <c r="F68" s="87"/>
      <c r="G68" s="87"/>
      <c r="H68" s="88"/>
      <c r="I68" s="88"/>
      <c r="J68" s="89"/>
      <c r="K68" s="89"/>
      <c r="L68" s="89"/>
      <c r="M68" s="90"/>
      <c r="N68" s="91"/>
      <c r="O68" s="91"/>
      <c r="P68" s="92"/>
      <c r="Q68" s="82"/>
      <c r="R68" s="14"/>
      <c r="S68" s="14"/>
      <c r="T68" s="14"/>
      <c r="U68" s="93"/>
      <c r="V68" s="93"/>
      <c r="W68" s="14"/>
      <c r="X68" s="94"/>
      <c r="Y68" s="94"/>
      <c r="Z68" s="94"/>
      <c r="AA68" s="94"/>
      <c r="AB68" s="94"/>
      <c r="AC68" s="94"/>
      <c r="AD68" s="94"/>
      <c r="AE68" s="94"/>
      <c r="AF68" s="94"/>
      <c r="AG68" s="94"/>
      <c r="AH68" s="94"/>
      <c r="AI68" s="94"/>
      <c r="AJ68" s="94"/>
      <c r="AK68" s="94"/>
      <c r="AL68" s="94"/>
      <c r="AM68" s="94"/>
      <c r="AN68" s="16"/>
    </row>
    <row r="69" spans="1:40" ht="15" x14ac:dyDescent="0.25">
      <c r="A69" s="85"/>
      <c r="B69" s="85"/>
      <c r="C69" s="86"/>
      <c r="D69" s="75"/>
      <c r="E69" s="87"/>
      <c r="F69" s="87"/>
      <c r="G69" s="87"/>
      <c r="H69" s="88"/>
      <c r="I69" s="88"/>
      <c r="J69" s="89"/>
      <c r="K69" s="89"/>
      <c r="L69" s="89"/>
      <c r="M69" s="90"/>
      <c r="N69" s="91"/>
      <c r="O69" s="91"/>
      <c r="P69" s="92"/>
      <c r="Q69" s="82"/>
      <c r="R69" s="14"/>
      <c r="S69" s="14"/>
      <c r="T69" s="14"/>
      <c r="U69" s="93"/>
      <c r="V69" s="93"/>
      <c r="W69" s="14"/>
      <c r="X69" s="94"/>
      <c r="Y69" s="94"/>
      <c r="Z69" s="94"/>
      <c r="AA69" s="94"/>
      <c r="AB69" s="94"/>
      <c r="AC69" s="94"/>
      <c r="AD69" s="94"/>
      <c r="AE69" s="94"/>
      <c r="AF69" s="94"/>
      <c r="AG69" s="94"/>
      <c r="AH69" s="94"/>
      <c r="AI69" s="94"/>
      <c r="AJ69" s="94"/>
      <c r="AK69" s="94"/>
      <c r="AL69" s="94"/>
      <c r="AM69" s="94"/>
      <c r="AN69" s="16"/>
    </row>
    <row r="70" spans="1:40" ht="15" x14ac:dyDescent="0.25">
      <c r="A70" s="85"/>
      <c r="B70" s="85"/>
      <c r="C70" s="86"/>
      <c r="D70" s="75"/>
      <c r="E70" s="87"/>
      <c r="F70" s="87"/>
      <c r="G70" s="87"/>
      <c r="H70" s="88"/>
      <c r="I70" s="88"/>
      <c r="J70" s="89"/>
      <c r="K70" s="89"/>
      <c r="L70" s="89"/>
      <c r="M70" s="90"/>
      <c r="N70" s="91"/>
      <c r="O70" s="91"/>
      <c r="P70" s="92"/>
      <c r="Q70" s="82"/>
      <c r="R70" s="14"/>
      <c r="S70" s="14"/>
      <c r="T70" s="14"/>
      <c r="U70" s="93"/>
      <c r="V70" s="93"/>
      <c r="W70" s="14"/>
      <c r="X70" s="94"/>
      <c r="Y70" s="94"/>
      <c r="Z70" s="94"/>
      <c r="AA70" s="94"/>
      <c r="AB70" s="94"/>
      <c r="AC70" s="94"/>
      <c r="AD70" s="94"/>
      <c r="AE70" s="94"/>
      <c r="AF70" s="94"/>
      <c r="AG70" s="94"/>
      <c r="AH70" s="94"/>
      <c r="AI70" s="94"/>
      <c r="AJ70" s="94"/>
      <c r="AK70" s="94"/>
      <c r="AL70" s="94"/>
      <c r="AM70" s="94"/>
      <c r="AN70" s="16"/>
    </row>
    <row r="71" spans="1:40" ht="15" x14ac:dyDescent="0.25">
      <c r="A71" s="85"/>
      <c r="B71" s="85"/>
      <c r="C71" s="86"/>
      <c r="D71" s="75"/>
      <c r="E71" s="87"/>
      <c r="F71" s="87"/>
      <c r="G71" s="87"/>
      <c r="H71" s="88"/>
      <c r="I71" s="88"/>
      <c r="J71" s="89"/>
      <c r="K71" s="89"/>
      <c r="L71" s="89"/>
      <c r="M71" s="90"/>
      <c r="N71" s="91"/>
      <c r="O71" s="91"/>
      <c r="P71" s="92"/>
      <c r="Q71" s="82"/>
      <c r="R71" s="14"/>
      <c r="S71" s="14"/>
      <c r="T71" s="14"/>
      <c r="U71" s="93"/>
      <c r="V71" s="93"/>
      <c r="W71" s="14"/>
      <c r="X71" s="94"/>
      <c r="Y71" s="94"/>
      <c r="Z71" s="94"/>
      <c r="AA71" s="94"/>
      <c r="AB71" s="94"/>
      <c r="AC71" s="94"/>
      <c r="AD71" s="94"/>
      <c r="AE71" s="94"/>
      <c r="AF71" s="94"/>
      <c r="AG71" s="94"/>
      <c r="AH71" s="94"/>
      <c r="AI71" s="94"/>
      <c r="AJ71" s="94"/>
      <c r="AK71" s="94"/>
      <c r="AL71" s="94"/>
      <c r="AM71" s="94"/>
      <c r="AN71" s="16"/>
    </row>
    <row r="72" spans="1:40" ht="15" x14ac:dyDescent="0.25">
      <c r="A72" s="85"/>
      <c r="B72" s="85"/>
      <c r="C72" s="86"/>
      <c r="D72" s="75"/>
      <c r="E72" s="87"/>
      <c r="F72" s="87"/>
      <c r="G72" s="87"/>
      <c r="H72" s="88"/>
      <c r="I72" s="88"/>
      <c r="J72" s="89"/>
      <c r="K72" s="89"/>
      <c r="L72" s="89"/>
      <c r="M72" s="90"/>
      <c r="N72" s="91"/>
      <c r="O72" s="91"/>
      <c r="P72" s="92"/>
      <c r="Q72" s="82"/>
      <c r="R72" s="14"/>
      <c r="S72" s="14"/>
      <c r="T72" s="14"/>
      <c r="U72" s="93"/>
      <c r="V72" s="93"/>
      <c r="W72" s="14"/>
      <c r="X72" s="94"/>
      <c r="Y72" s="94"/>
      <c r="Z72" s="94"/>
      <c r="AA72" s="94"/>
      <c r="AB72" s="94"/>
      <c r="AC72" s="94"/>
      <c r="AD72" s="94"/>
      <c r="AE72" s="94"/>
      <c r="AF72" s="94"/>
      <c r="AG72" s="94"/>
      <c r="AH72" s="94"/>
      <c r="AI72" s="94"/>
      <c r="AJ72" s="94"/>
      <c r="AK72" s="94"/>
      <c r="AL72" s="94"/>
      <c r="AM72" s="94"/>
      <c r="AN72" s="16"/>
    </row>
    <row r="73" spans="1:40" ht="15" x14ac:dyDescent="0.25">
      <c r="A73" s="85"/>
      <c r="B73" s="85"/>
      <c r="C73" s="86"/>
      <c r="D73" s="75"/>
      <c r="E73" s="87"/>
      <c r="F73" s="87"/>
      <c r="G73" s="87"/>
      <c r="H73" s="88"/>
      <c r="I73" s="88"/>
      <c r="J73" s="89"/>
      <c r="K73" s="89"/>
      <c r="L73" s="89"/>
      <c r="M73" s="90"/>
      <c r="N73" s="91"/>
      <c r="O73" s="91"/>
      <c r="P73" s="92"/>
      <c r="Q73" s="82"/>
      <c r="R73" s="14"/>
      <c r="S73" s="14"/>
      <c r="T73" s="14"/>
      <c r="U73" s="93"/>
      <c r="V73" s="93"/>
      <c r="W73" s="14"/>
      <c r="X73" s="94"/>
      <c r="Y73" s="94"/>
      <c r="Z73" s="94"/>
      <c r="AA73" s="94"/>
      <c r="AB73" s="94"/>
      <c r="AC73" s="94"/>
      <c r="AD73" s="94"/>
      <c r="AE73" s="94"/>
      <c r="AF73" s="94"/>
      <c r="AG73" s="94"/>
      <c r="AH73" s="94"/>
      <c r="AI73" s="94"/>
      <c r="AJ73" s="94"/>
      <c r="AK73" s="94"/>
      <c r="AL73" s="94"/>
      <c r="AM73" s="94"/>
      <c r="AN73" s="16"/>
    </row>
    <row r="74" spans="1:40" ht="15" x14ac:dyDescent="0.25">
      <c r="A74" s="85"/>
      <c r="B74" s="85"/>
      <c r="C74" s="86"/>
      <c r="D74" s="75"/>
      <c r="E74" s="87"/>
      <c r="F74" s="87"/>
      <c r="G74" s="87"/>
      <c r="H74" s="88"/>
      <c r="I74" s="88"/>
      <c r="J74" s="89"/>
      <c r="K74" s="89"/>
      <c r="L74" s="89"/>
      <c r="M74" s="90"/>
      <c r="N74" s="91"/>
      <c r="O74" s="91"/>
      <c r="P74" s="92"/>
      <c r="Q74" s="82"/>
      <c r="R74" s="14"/>
      <c r="S74" s="14"/>
      <c r="T74" s="14"/>
      <c r="U74" s="93"/>
      <c r="V74" s="93"/>
      <c r="W74" s="14"/>
      <c r="X74" s="94"/>
      <c r="Y74" s="94"/>
      <c r="Z74" s="94"/>
      <c r="AA74" s="94"/>
      <c r="AB74" s="94"/>
      <c r="AC74" s="94"/>
      <c r="AD74" s="94"/>
      <c r="AE74" s="94"/>
      <c r="AF74" s="94"/>
      <c r="AG74" s="94"/>
      <c r="AH74" s="94"/>
      <c r="AI74" s="94"/>
      <c r="AJ74" s="94"/>
      <c r="AK74" s="94"/>
      <c r="AL74" s="94"/>
      <c r="AM74" s="94"/>
      <c r="AN74" s="16"/>
    </row>
    <row r="75" spans="1:40" ht="15" x14ac:dyDescent="0.25">
      <c r="A75" s="85"/>
      <c r="B75" s="85"/>
      <c r="C75" s="95"/>
      <c r="D75" s="75"/>
      <c r="E75" s="87"/>
      <c r="F75" s="87"/>
      <c r="G75" s="87"/>
      <c r="H75" s="88"/>
      <c r="I75" s="88"/>
      <c r="J75" s="89"/>
      <c r="K75" s="89"/>
      <c r="L75" s="89"/>
      <c r="M75" s="90"/>
      <c r="N75" s="91"/>
      <c r="O75" s="91"/>
      <c r="P75" s="92"/>
      <c r="Q75" s="82"/>
      <c r="R75" s="14"/>
      <c r="S75" s="14"/>
      <c r="T75" s="14"/>
      <c r="U75" s="93"/>
      <c r="V75" s="93"/>
      <c r="W75" s="14"/>
      <c r="X75" s="94"/>
      <c r="Y75" s="94"/>
      <c r="Z75" s="94"/>
      <c r="AA75" s="94"/>
      <c r="AB75" s="94"/>
      <c r="AC75" s="94"/>
      <c r="AD75" s="94"/>
      <c r="AE75" s="94"/>
      <c r="AF75" s="94"/>
      <c r="AG75" s="94"/>
      <c r="AH75" s="94"/>
      <c r="AI75" s="94"/>
      <c r="AJ75" s="94"/>
      <c r="AK75" s="94"/>
      <c r="AL75" s="94"/>
      <c r="AM75" s="94"/>
      <c r="AN75" s="16"/>
    </row>
    <row r="76" spans="1:40" ht="15" x14ac:dyDescent="0.25">
      <c r="A76" s="85"/>
      <c r="B76" s="85"/>
      <c r="C76" s="95"/>
      <c r="D76" s="75"/>
      <c r="E76" s="87"/>
      <c r="F76" s="87"/>
      <c r="G76" s="87"/>
      <c r="H76" s="88"/>
      <c r="I76" s="88"/>
      <c r="J76" s="89"/>
      <c r="K76" s="89"/>
      <c r="L76" s="89"/>
      <c r="M76" s="90"/>
      <c r="N76" s="91"/>
      <c r="O76" s="91"/>
      <c r="P76" s="92"/>
      <c r="Q76" s="82"/>
      <c r="R76" s="14"/>
      <c r="S76" s="14"/>
      <c r="T76" s="14"/>
      <c r="U76" s="93"/>
      <c r="V76" s="93"/>
      <c r="W76" s="14"/>
      <c r="X76" s="94"/>
      <c r="Y76" s="94"/>
      <c r="Z76" s="94"/>
      <c r="AA76" s="94"/>
      <c r="AB76" s="94"/>
      <c r="AC76" s="94"/>
      <c r="AD76" s="94"/>
      <c r="AE76" s="94"/>
      <c r="AF76" s="94"/>
      <c r="AG76" s="94"/>
      <c r="AH76" s="94"/>
      <c r="AI76" s="94"/>
      <c r="AJ76" s="94"/>
      <c r="AK76" s="94"/>
      <c r="AL76" s="94"/>
      <c r="AM76" s="94"/>
      <c r="AN76" s="16"/>
    </row>
    <row r="77" spans="1:40" ht="15" x14ac:dyDescent="0.25">
      <c r="A77" s="85"/>
      <c r="B77" s="85"/>
      <c r="C77" s="86"/>
      <c r="D77" s="75"/>
      <c r="E77" s="87"/>
      <c r="F77" s="87"/>
      <c r="G77" s="87"/>
      <c r="H77" s="88"/>
      <c r="I77" s="88"/>
      <c r="J77" s="89"/>
      <c r="K77" s="89"/>
      <c r="L77" s="89"/>
      <c r="M77" s="90"/>
      <c r="N77" s="91"/>
      <c r="O77" s="91"/>
      <c r="P77" s="92"/>
      <c r="Q77" s="82"/>
      <c r="R77" s="14"/>
      <c r="S77" s="14"/>
      <c r="T77" s="14"/>
      <c r="U77" s="93"/>
      <c r="V77" s="93"/>
      <c r="W77" s="14"/>
      <c r="X77" s="94"/>
      <c r="Y77" s="94"/>
      <c r="Z77" s="94"/>
      <c r="AA77" s="94"/>
      <c r="AB77" s="94"/>
      <c r="AC77" s="94"/>
      <c r="AD77" s="94"/>
      <c r="AE77" s="94"/>
      <c r="AF77" s="94"/>
      <c r="AG77" s="94"/>
      <c r="AH77" s="94"/>
      <c r="AI77" s="94"/>
      <c r="AJ77" s="94"/>
      <c r="AK77" s="94"/>
      <c r="AL77" s="94"/>
      <c r="AM77" s="94"/>
    </row>
    <row r="78" spans="1:40" ht="15" x14ac:dyDescent="0.25">
      <c r="A78" s="85"/>
      <c r="B78" s="85"/>
      <c r="C78" s="86"/>
      <c r="D78" s="75"/>
      <c r="E78" s="87"/>
      <c r="F78" s="87"/>
      <c r="G78" s="87"/>
      <c r="H78" s="88"/>
      <c r="I78" s="88"/>
      <c r="J78" s="89"/>
      <c r="K78" s="89"/>
      <c r="L78" s="89"/>
      <c r="M78" s="90"/>
      <c r="N78" s="91"/>
      <c r="O78" s="91"/>
      <c r="P78" s="92"/>
      <c r="Q78" s="82"/>
      <c r="R78" s="14"/>
      <c r="S78" s="14"/>
      <c r="T78" s="14"/>
      <c r="U78" s="93"/>
      <c r="V78" s="93"/>
      <c r="W78" s="14"/>
      <c r="X78" s="94"/>
      <c r="Y78" s="94"/>
      <c r="Z78" s="94"/>
      <c r="AA78" s="94"/>
      <c r="AB78" s="94"/>
      <c r="AC78" s="94"/>
      <c r="AD78" s="94"/>
      <c r="AE78" s="94"/>
      <c r="AF78" s="94"/>
      <c r="AG78" s="94"/>
      <c r="AH78" s="94"/>
      <c r="AI78" s="94"/>
      <c r="AJ78" s="94"/>
      <c r="AK78" s="94"/>
      <c r="AL78" s="94"/>
      <c r="AM78" s="94"/>
    </row>
    <row r="79" spans="1:40" ht="15" x14ac:dyDescent="0.25">
      <c r="A79" s="85"/>
      <c r="B79" s="85"/>
      <c r="C79" s="86"/>
      <c r="D79" s="75"/>
      <c r="E79" s="87"/>
      <c r="F79" s="87"/>
      <c r="G79" s="87"/>
      <c r="H79" s="88"/>
      <c r="I79" s="88"/>
      <c r="J79" s="89"/>
      <c r="K79" s="89"/>
      <c r="L79" s="89"/>
      <c r="M79" s="90"/>
      <c r="N79" s="91"/>
      <c r="O79" s="91"/>
      <c r="P79" s="92"/>
      <c r="Q79" s="82"/>
      <c r="R79" s="14"/>
      <c r="S79" s="14"/>
      <c r="T79" s="14"/>
      <c r="U79" s="93"/>
      <c r="V79" s="93"/>
      <c r="W79" s="14"/>
      <c r="X79" s="94"/>
      <c r="Y79" s="94"/>
      <c r="Z79" s="94"/>
      <c r="AA79" s="94"/>
      <c r="AB79" s="94"/>
      <c r="AC79" s="94"/>
      <c r="AD79" s="94"/>
      <c r="AE79" s="94"/>
      <c r="AF79" s="94"/>
      <c r="AG79" s="94"/>
      <c r="AH79" s="94"/>
      <c r="AI79" s="94"/>
      <c r="AJ79" s="94"/>
      <c r="AK79" s="94"/>
      <c r="AL79" s="94"/>
      <c r="AM79" s="94"/>
    </row>
    <row r="80" spans="1:40" ht="15" x14ac:dyDescent="0.25">
      <c r="A80" s="85"/>
      <c r="B80" s="85"/>
      <c r="C80" s="95"/>
      <c r="D80" s="75"/>
      <c r="E80" s="87"/>
      <c r="F80" s="87"/>
      <c r="G80" s="87"/>
      <c r="H80" s="88"/>
      <c r="I80" s="88"/>
      <c r="J80" s="89"/>
      <c r="K80" s="89"/>
      <c r="L80" s="89"/>
      <c r="M80" s="90"/>
      <c r="N80" s="91"/>
      <c r="O80" s="91"/>
      <c r="P80" s="92"/>
      <c r="Q80" s="82"/>
      <c r="R80" s="14"/>
      <c r="S80" s="14"/>
      <c r="T80" s="14"/>
      <c r="U80" s="93"/>
      <c r="V80" s="93"/>
      <c r="W80" s="14"/>
      <c r="X80" s="94"/>
      <c r="Y80" s="94"/>
      <c r="Z80" s="94"/>
      <c r="AA80" s="94"/>
      <c r="AB80" s="94"/>
      <c r="AC80" s="94"/>
      <c r="AD80" s="94"/>
      <c r="AE80" s="94"/>
      <c r="AF80" s="94"/>
      <c r="AG80" s="94"/>
      <c r="AH80" s="94"/>
      <c r="AI80" s="94"/>
      <c r="AJ80" s="94"/>
      <c r="AK80" s="94"/>
      <c r="AL80" s="94"/>
      <c r="AM80" s="94"/>
    </row>
    <row r="81" spans="1:39" ht="15" x14ac:dyDescent="0.25">
      <c r="A81" s="85"/>
      <c r="B81" s="85"/>
      <c r="C81" s="86"/>
      <c r="D81" s="75"/>
      <c r="E81" s="87"/>
      <c r="F81" s="87"/>
      <c r="G81" s="87"/>
      <c r="H81" s="88"/>
      <c r="I81" s="88"/>
      <c r="J81" s="89"/>
      <c r="K81" s="89"/>
      <c r="L81" s="89"/>
      <c r="M81" s="90"/>
      <c r="N81" s="91"/>
      <c r="O81" s="91"/>
      <c r="P81" s="92"/>
      <c r="Q81" s="82"/>
      <c r="R81" s="14"/>
      <c r="S81" s="14"/>
      <c r="T81" s="14"/>
      <c r="U81" s="93"/>
      <c r="V81" s="93"/>
      <c r="W81" s="14"/>
      <c r="X81" s="94"/>
      <c r="Y81" s="94"/>
      <c r="Z81" s="94"/>
      <c r="AA81" s="94"/>
      <c r="AB81" s="94"/>
      <c r="AC81" s="94"/>
      <c r="AD81" s="94"/>
      <c r="AE81" s="94"/>
      <c r="AF81" s="94"/>
      <c r="AG81" s="94"/>
      <c r="AH81" s="94"/>
      <c r="AI81" s="94"/>
      <c r="AJ81" s="94"/>
      <c r="AK81" s="94"/>
      <c r="AL81" s="94"/>
      <c r="AM81" s="94"/>
    </row>
    <row r="82" spans="1:39" ht="15" x14ac:dyDescent="0.25">
      <c r="A82" s="85"/>
      <c r="B82" s="85"/>
      <c r="C82" s="95"/>
      <c r="D82" s="75"/>
      <c r="E82" s="87"/>
      <c r="F82" s="87"/>
      <c r="G82" s="87"/>
      <c r="H82" s="88"/>
      <c r="I82" s="88"/>
      <c r="J82" s="89"/>
      <c r="K82" s="89"/>
      <c r="L82" s="89"/>
      <c r="M82" s="90"/>
      <c r="N82" s="91"/>
      <c r="O82" s="91"/>
      <c r="P82" s="92"/>
      <c r="Q82" s="82"/>
      <c r="R82" s="14"/>
      <c r="S82" s="14"/>
      <c r="T82" s="14"/>
      <c r="U82" s="93"/>
      <c r="V82" s="93"/>
      <c r="W82" s="14"/>
      <c r="X82" s="94"/>
      <c r="Y82" s="94"/>
      <c r="Z82" s="94"/>
      <c r="AA82" s="94"/>
      <c r="AB82" s="94"/>
      <c r="AC82" s="94"/>
      <c r="AD82" s="94"/>
      <c r="AE82" s="94"/>
      <c r="AF82" s="94"/>
      <c r="AG82" s="94"/>
      <c r="AH82" s="94"/>
      <c r="AI82" s="94"/>
      <c r="AJ82" s="94"/>
      <c r="AK82" s="94"/>
      <c r="AL82" s="94"/>
      <c r="AM82" s="94"/>
    </row>
    <row r="83" spans="1:39" ht="15" x14ac:dyDescent="0.25">
      <c r="A83" s="85"/>
      <c r="B83" s="85"/>
      <c r="C83" s="86"/>
      <c r="D83" s="75"/>
      <c r="E83" s="87"/>
      <c r="F83" s="87"/>
      <c r="G83" s="87"/>
      <c r="H83" s="88"/>
      <c r="I83" s="88"/>
      <c r="J83" s="89"/>
      <c r="K83" s="89"/>
      <c r="L83" s="89"/>
      <c r="M83" s="90"/>
      <c r="N83" s="91"/>
      <c r="O83" s="91"/>
      <c r="P83" s="92"/>
      <c r="Q83" s="82"/>
      <c r="R83" s="14"/>
      <c r="S83" s="14"/>
      <c r="T83" s="14"/>
      <c r="U83" s="93"/>
      <c r="V83" s="93"/>
      <c r="W83" s="14"/>
      <c r="X83" s="94"/>
      <c r="Y83" s="94"/>
      <c r="Z83" s="94"/>
      <c r="AA83" s="94"/>
      <c r="AB83" s="94"/>
      <c r="AC83" s="94"/>
      <c r="AD83" s="94"/>
      <c r="AE83" s="94"/>
      <c r="AF83" s="94"/>
      <c r="AG83" s="94"/>
      <c r="AH83" s="94"/>
      <c r="AI83" s="94"/>
      <c r="AJ83" s="94"/>
      <c r="AK83" s="94"/>
      <c r="AL83" s="94"/>
      <c r="AM83" s="94"/>
    </row>
    <row r="84" spans="1:39" ht="15" x14ac:dyDescent="0.25">
      <c r="A84" s="85"/>
      <c r="B84" s="85"/>
      <c r="C84" s="95"/>
      <c r="D84" s="75"/>
      <c r="E84" s="87"/>
      <c r="F84" s="87"/>
      <c r="G84" s="87"/>
      <c r="H84" s="88"/>
      <c r="I84" s="88"/>
      <c r="J84" s="89"/>
      <c r="K84" s="89"/>
      <c r="L84" s="89"/>
      <c r="M84" s="90"/>
      <c r="N84" s="91"/>
      <c r="O84" s="91"/>
      <c r="P84" s="92"/>
      <c r="Q84" s="82"/>
      <c r="R84" s="14"/>
      <c r="S84" s="14"/>
      <c r="T84" s="14"/>
      <c r="U84" s="93"/>
      <c r="V84" s="93"/>
      <c r="W84" s="14"/>
      <c r="X84" s="94"/>
      <c r="Y84" s="94"/>
      <c r="Z84" s="94"/>
      <c r="AA84" s="94"/>
      <c r="AB84" s="94"/>
      <c r="AC84" s="94"/>
      <c r="AD84" s="94"/>
      <c r="AE84" s="94"/>
      <c r="AF84" s="94"/>
      <c r="AG84" s="94"/>
      <c r="AH84" s="94"/>
      <c r="AI84" s="94"/>
      <c r="AJ84" s="94"/>
      <c r="AK84" s="94"/>
      <c r="AL84" s="94"/>
      <c r="AM84" s="94"/>
    </row>
    <row r="85" spans="1:39" ht="15" x14ac:dyDescent="0.25">
      <c r="A85" s="85"/>
      <c r="B85" s="85"/>
      <c r="C85" s="95"/>
      <c r="D85" s="75"/>
      <c r="E85" s="87"/>
      <c r="F85" s="87"/>
      <c r="G85" s="87"/>
      <c r="H85" s="88"/>
      <c r="I85" s="88"/>
      <c r="J85" s="89"/>
      <c r="K85" s="89"/>
      <c r="L85" s="89"/>
      <c r="M85" s="90"/>
      <c r="N85" s="91"/>
      <c r="O85" s="91"/>
      <c r="P85" s="92"/>
      <c r="Q85" s="82"/>
      <c r="R85" s="14"/>
      <c r="S85" s="14"/>
      <c r="T85" s="14"/>
      <c r="U85" s="93"/>
      <c r="V85" s="93"/>
      <c r="W85" s="14"/>
      <c r="X85" s="94"/>
      <c r="Y85" s="94"/>
      <c r="Z85" s="94"/>
      <c r="AA85" s="94"/>
      <c r="AB85" s="94"/>
      <c r="AC85" s="94"/>
      <c r="AD85" s="94"/>
      <c r="AE85" s="94"/>
      <c r="AF85" s="94"/>
      <c r="AG85" s="94"/>
      <c r="AH85" s="94"/>
      <c r="AI85" s="94"/>
      <c r="AJ85" s="94"/>
      <c r="AK85" s="94"/>
      <c r="AL85" s="94"/>
      <c r="AM85" s="94"/>
    </row>
    <row r="86" spans="1:39" ht="15" x14ac:dyDescent="0.25">
      <c r="A86" s="85"/>
      <c r="B86" s="85"/>
      <c r="C86" s="95"/>
      <c r="D86" s="75"/>
      <c r="E86" s="87"/>
      <c r="F86" s="87"/>
      <c r="G86" s="87"/>
      <c r="H86" s="88"/>
      <c r="I86" s="88"/>
      <c r="J86" s="89"/>
      <c r="K86" s="89"/>
      <c r="L86" s="89"/>
      <c r="M86" s="90"/>
      <c r="N86" s="91"/>
      <c r="O86" s="91"/>
      <c r="P86" s="92"/>
      <c r="Q86" s="82"/>
      <c r="R86" s="14"/>
      <c r="S86" s="14"/>
      <c r="T86" s="14"/>
      <c r="U86" s="93"/>
      <c r="V86" s="93"/>
      <c r="W86" s="14"/>
      <c r="X86" s="94"/>
      <c r="Y86" s="94"/>
      <c r="Z86" s="94"/>
      <c r="AA86" s="94"/>
      <c r="AB86" s="94"/>
      <c r="AC86" s="94"/>
      <c r="AD86" s="94"/>
      <c r="AE86" s="94"/>
      <c r="AF86" s="94"/>
      <c r="AG86" s="94"/>
      <c r="AH86" s="94"/>
      <c r="AI86" s="94"/>
      <c r="AJ86" s="94"/>
      <c r="AK86" s="94"/>
      <c r="AL86" s="94"/>
      <c r="AM86" s="94"/>
    </row>
    <row r="87" spans="1:39" ht="15" x14ac:dyDescent="0.25">
      <c r="A87" s="85"/>
      <c r="B87" s="85"/>
      <c r="C87" s="86"/>
      <c r="D87" s="75"/>
      <c r="E87" s="87"/>
      <c r="F87" s="87"/>
      <c r="G87" s="87"/>
      <c r="H87" s="88"/>
      <c r="I87" s="88"/>
      <c r="J87" s="89"/>
      <c r="K87" s="89"/>
      <c r="L87" s="89"/>
      <c r="M87" s="90"/>
      <c r="N87" s="91"/>
      <c r="O87" s="91"/>
      <c r="P87" s="92"/>
      <c r="Q87" s="82"/>
      <c r="R87" s="14"/>
      <c r="S87" s="14"/>
      <c r="T87" s="14"/>
      <c r="U87" s="93"/>
      <c r="V87" s="93"/>
      <c r="W87" s="14"/>
      <c r="X87" s="94"/>
      <c r="Y87" s="94"/>
      <c r="Z87" s="94"/>
      <c r="AA87" s="94"/>
      <c r="AB87" s="94"/>
      <c r="AC87" s="94"/>
      <c r="AD87" s="94"/>
      <c r="AE87" s="94"/>
      <c r="AF87" s="94"/>
      <c r="AG87" s="94"/>
      <c r="AH87" s="94"/>
      <c r="AI87" s="94"/>
      <c r="AJ87" s="94"/>
      <c r="AK87" s="94"/>
      <c r="AL87" s="94"/>
      <c r="AM87" s="94"/>
    </row>
    <row r="88" spans="1:39" ht="15" x14ac:dyDescent="0.25">
      <c r="A88" s="85"/>
      <c r="B88" s="85"/>
      <c r="C88" s="86"/>
      <c r="D88" s="75"/>
      <c r="E88" s="87"/>
      <c r="F88" s="87"/>
      <c r="G88" s="87"/>
      <c r="H88" s="88"/>
      <c r="I88" s="88"/>
      <c r="J88" s="89"/>
      <c r="K88" s="89"/>
      <c r="L88" s="89"/>
      <c r="M88" s="90"/>
      <c r="N88" s="91"/>
      <c r="O88" s="91"/>
      <c r="P88" s="92"/>
      <c r="Q88" s="82"/>
      <c r="R88" s="14"/>
      <c r="S88" s="14"/>
      <c r="T88" s="14"/>
      <c r="U88" s="93"/>
      <c r="V88" s="93"/>
      <c r="W88" s="14"/>
      <c r="X88" s="94"/>
      <c r="Y88" s="94"/>
      <c r="Z88" s="94"/>
      <c r="AA88" s="94"/>
      <c r="AB88" s="94"/>
      <c r="AC88" s="94"/>
      <c r="AD88" s="94"/>
      <c r="AE88" s="94"/>
      <c r="AF88" s="94"/>
      <c r="AG88" s="94"/>
      <c r="AH88" s="94"/>
      <c r="AI88" s="94"/>
      <c r="AJ88" s="94"/>
      <c r="AK88" s="94"/>
      <c r="AL88" s="94"/>
      <c r="AM88" s="94"/>
    </row>
    <row r="89" spans="1:39" ht="15" x14ac:dyDescent="0.25">
      <c r="A89" s="85"/>
      <c r="B89" s="85"/>
      <c r="C89" s="95"/>
      <c r="D89" s="75"/>
      <c r="E89" s="87"/>
      <c r="F89" s="87"/>
      <c r="G89" s="87"/>
      <c r="H89" s="88"/>
      <c r="I89" s="88"/>
      <c r="J89" s="89"/>
      <c r="K89" s="89"/>
      <c r="L89" s="89"/>
      <c r="M89" s="90"/>
      <c r="N89" s="91"/>
      <c r="O89" s="91"/>
      <c r="P89" s="92"/>
      <c r="Q89" s="82"/>
      <c r="R89" s="14"/>
      <c r="S89" s="14"/>
      <c r="T89" s="14"/>
      <c r="U89" s="93"/>
      <c r="V89" s="93"/>
      <c r="W89" s="14"/>
      <c r="X89" s="94"/>
      <c r="Y89" s="94"/>
      <c r="Z89" s="94"/>
      <c r="AA89" s="94"/>
      <c r="AB89" s="94"/>
      <c r="AC89" s="94"/>
      <c r="AD89" s="94"/>
      <c r="AE89" s="94"/>
      <c r="AF89" s="94"/>
      <c r="AG89" s="94"/>
      <c r="AH89" s="94"/>
      <c r="AI89" s="94"/>
      <c r="AJ89" s="94"/>
      <c r="AK89" s="94"/>
      <c r="AL89" s="94"/>
      <c r="AM89" s="94"/>
    </row>
    <row r="90" spans="1:39" ht="15" x14ac:dyDescent="0.25">
      <c r="A90" s="85"/>
      <c r="B90" s="85"/>
      <c r="C90" s="86"/>
      <c r="D90" s="75"/>
      <c r="E90" s="87"/>
      <c r="F90" s="87"/>
      <c r="G90" s="87"/>
      <c r="H90" s="88"/>
      <c r="I90" s="88"/>
      <c r="J90" s="89"/>
      <c r="K90" s="89"/>
      <c r="L90" s="89"/>
      <c r="M90" s="90"/>
      <c r="N90" s="91"/>
      <c r="O90" s="91"/>
      <c r="P90" s="92"/>
      <c r="Q90" s="82"/>
      <c r="R90" s="14"/>
      <c r="S90" s="14"/>
      <c r="T90" s="14"/>
      <c r="U90" s="93"/>
      <c r="V90" s="93"/>
      <c r="W90" s="14"/>
      <c r="X90" s="94"/>
      <c r="Y90" s="94"/>
      <c r="Z90" s="94"/>
      <c r="AA90" s="94"/>
      <c r="AB90" s="94"/>
      <c r="AC90" s="94"/>
      <c r="AD90" s="94"/>
      <c r="AE90" s="94"/>
      <c r="AF90" s="94"/>
      <c r="AG90" s="94"/>
      <c r="AH90" s="94"/>
      <c r="AI90" s="94"/>
      <c r="AJ90" s="94"/>
      <c r="AK90" s="94"/>
      <c r="AL90" s="94"/>
      <c r="AM90" s="94"/>
    </row>
    <row r="91" spans="1:39" ht="15" x14ac:dyDescent="0.25">
      <c r="A91" s="85"/>
      <c r="B91" s="85"/>
      <c r="C91" s="86"/>
      <c r="D91" s="75"/>
      <c r="E91" s="87"/>
      <c r="F91" s="87"/>
      <c r="G91" s="87"/>
      <c r="H91" s="88"/>
      <c r="I91" s="88"/>
      <c r="J91" s="89"/>
      <c r="K91" s="89"/>
      <c r="L91" s="89"/>
      <c r="M91" s="90"/>
      <c r="N91" s="91"/>
      <c r="O91" s="91"/>
      <c r="P91" s="92"/>
      <c r="Q91" s="82"/>
      <c r="R91" s="14"/>
      <c r="S91" s="14"/>
      <c r="T91" s="14"/>
      <c r="U91" s="93"/>
      <c r="V91" s="93"/>
      <c r="W91" s="14"/>
      <c r="X91" s="94"/>
      <c r="Y91" s="94"/>
      <c r="Z91" s="94"/>
      <c r="AA91" s="94"/>
      <c r="AB91" s="94"/>
      <c r="AC91" s="94"/>
      <c r="AD91" s="94"/>
      <c r="AE91" s="94"/>
      <c r="AF91" s="94"/>
      <c r="AG91" s="94"/>
      <c r="AH91" s="94"/>
      <c r="AI91" s="94"/>
      <c r="AJ91" s="94"/>
      <c r="AK91" s="94"/>
      <c r="AL91" s="94"/>
      <c r="AM91" s="94"/>
    </row>
    <row r="92" spans="1:39" ht="15" x14ac:dyDescent="0.25">
      <c r="A92" s="85"/>
      <c r="B92" s="85"/>
      <c r="C92" s="95"/>
      <c r="D92" s="75"/>
      <c r="E92" s="87"/>
      <c r="F92" s="87"/>
      <c r="G92" s="87"/>
      <c r="H92" s="88"/>
      <c r="I92" s="88"/>
      <c r="J92" s="89"/>
      <c r="K92" s="89"/>
      <c r="L92" s="89"/>
      <c r="M92" s="90"/>
      <c r="N92" s="91"/>
      <c r="O92" s="91"/>
      <c r="P92" s="92"/>
      <c r="Q92" s="82"/>
      <c r="R92" s="14"/>
      <c r="S92" s="14"/>
      <c r="T92" s="14"/>
      <c r="U92" s="93"/>
      <c r="V92" s="93"/>
      <c r="W92" s="14"/>
      <c r="X92" s="94"/>
      <c r="Y92" s="94"/>
      <c r="Z92" s="94"/>
      <c r="AA92" s="94"/>
      <c r="AB92" s="94"/>
      <c r="AC92" s="94"/>
      <c r="AD92" s="94"/>
      <c r="AE92" s="94"/>
      <c r="AF92" s="94"/>
      <c r="AG92" s="94"/>
      <c r="AH92" s="94"/>
      <c r="AI92" s="94"/>
      <c r="AJ92" s="94"/>
      <c r="AK92" s="94"/>
      <c r="AL92" s="94"/>
      <c r="AM92" s="94"/>
    </row>
    <row r="93" spans="1:39" ht="15" x14ac:dyDescent="0.25">
      <c r="A93" s="85"/>
      <c r="B93" s="85"/>
      <c r="C93" s="86"/>
      <c r="D93" s="75"/>
      <c r="E93" s="87"/>
      <c r="F93" s="87"/>
      <c r="G93" s="87"/>
      <c r="H93" s="88"/>
      <c r="I93" s="88"/>
      <c r="J93" s="89"/>
      <c r="K93" s="89"/>
      <c r="L93" s="89"/>
      <c r="M93" s="90"/>
      <c r="N93" s="91"/>
      <c r="O93" s="91"/>
      <c r="P93" s="92"/>
      <c r="Q93" s="82"/>
      <c r="R93" s="14"/>
      <c r="S93" s="14"/>
      <c r="T93" s="14"/>
      <c r="U93" s="93"/>
      <c r="V93" s="93"/>
      <c r="W93" s="14"/>
      <c r="X93" s="94"/>
      <c r="Y93" s="94"/>
      <c r="Z93" s="94"/>
      <c r="AA93" s="94"/>
      <c r="AB93" s="94"/>
      <c r="AC93" s="94"/>
      <c r="AD93" s="94"/>
      <c r="AE93" s="94"/>
      <c r="AF93" s="94"/>
      <c r="AG93" s="94"/>
      <c r="AH93" s="94"/>
      <c r="AI93" s="94"/>
      <c r="AJ93" s="94"/>
      <c r="AK93" s="94"/>
      <c r="AL93" s="94"/>
      <c r="AM93" s="94"/>
    </row>
    <row r="94" spans="1:39" ht="15" x14ac:dyDescent="0.25">
      <c r="A94" s="85"/>
      <c r="B94" s="85"/>
      <c r="C94" s="95"/>
      <c r="D94" s="75"/>
      <c r="E94" s="87"/>
      <c r="F94" s="87"/>
      <c r="G94" s="87"/>
      <c r="H94" s="88"/>
      <c r="I94" s="88"/>
      <c r="J94" s="89"/>
      <c r="K94" s="89"/>
      <c r="L94" s="89"/>
      <c r="M94" s="90"/>
      <c r="N94" s="91"/>
      <c r="O94" s="91"/>
      <c r="P94" s="92"/>
      <c r="Q94" s="82"/>
      <c r="R94" s="14"/>
      <c r="S94" s="14"/>
      <c r="T94" s="14"/>
      <c r="U94" s="93"/>
      <c r="V94" s="93"/>
      <c r="W94" s="14"/>
      <c r="X94" s="94"/>
      <c r="Y94" s="94"/>
      <c r="Z94" s="94"/>
      <c r="AA94" s="94"/>
      <c r="AB94" s="94"/>
      <c r="AC94" s="94"/>
      <c r="AD94" s="94"/>
      <c r="AE94" s="94"/>
      <c r="AF94" s="94"/>
      <c r="AG94" s="94"/>
      <c r="AH94" s="94"/>
      <c r="AI94" s="94"/>
      <c r="AJ94" s="94"/>
      <c r="AK94" s="94"/>
      <c r="AL94" s="94"/>
      <c r="AM94" s="94"/>
    </row>
    <row r="95" spans="1:39" ht="15" x14ac:dyDescent="0.25">
      <c r="A95" s="85"/>
      <c r="B95" s="85"/>
      <c r="C95" s="95"/>
      <c r="D95" s="75"/>
      <c r="E95" s="87"/>
      <c r="F95" s="87"/>
      <c r="G95" s="87"/>
      <c r="H95" s="88"/>
      <c r="I95" s="88"/>
      <c r="J95" s="89"/>
      <c r="K95" s="89"/>
      <c r="L95" s="89"/>
      <c r="M95" s="90"/>
      <c r="N95" s="91"/>
      <c r="O95" s="91"/>
      <c r="P95" s="92"/>
      <c r="Q95" s="82"/>
      <c r="R95" s="14"/>
      <c r="S95" s="14"/>
      <c r="T95" s="14"/>
      <c r="U95" s="93"/>
      <c r="V95" s="93"/>
      <c r="W95" s="14"/>
      <c r="X95" s="94"/>
      <c r="Y95" s="94"/>
      <c r="Z95" s="94"/>
      <c r="AA95" s="94"/>
      <c r="AB95" s="94"/>
      <c r="AC95" s="94"/>
      <c r="AD95" s="94"/>
      <c r="AE95" s="94"/>
      <c r="AF95" s="94"/>
      <c r="AG95" s="94"/>
      <c r="AH95" s="94"/>
      <c r="AI95" s="94"/>
      <c r="AJ95" s="94"/>
      <c r="AK95" s="94"/>
      <c r="AL95" s="94"/>
      <c r="AM95" s="94"/>
    </row>
    <row r="96" spans="1:39" ht="15" x14ac:dyDescent="0.25">
      <c r="A96" s="85"/>
      <c r="B96" s="85"/>
      <c r="C96" s="95"/>
      <c r="D96" s="75"/>
      <c r="E96" s="87"/>
      <c r="F96" s="87"/>
      <c r="G96" s="87"/>
      <c r="H96" s="88"/>
      <c r="I96" s="88"/>
      <c r="J96" s="89"/>
      <c r="K96" s="89"/>
      <c r="L96" s="89"/>
      <c r="M96" s="90"/>
      <c r="N96" s="91"/>
      <c r="O96" s="91"/>
      <c r="P96" s="92"/>
      <c r="Q96" s="82"/>
      <c r="R96" s="14"/>
      <c r="S96" s="14"/>
      <c r="T96" s="14"/>
      <c r="U96" s="93"/>
      <c r="V96" s="93"/>
      <c r="W96" s="14"/>
      <c r="X96" s="94"/>
      <c r="Y96" s="94"/>
      <c r="Z96" s="94"/>
      <c r="AA96" s="94"/>
      <c r="AB96" s="94"/>
      <c r="AC96" s="94"/>
      <c r="AD96" s="94"/>
      <c r="AE96" s="94"/>
      <c r="AF96" s="94"/>
      <c r="AG96" s="94"/>
      <c r="AH96" s="94"/>
      <c r="AI96" s="94"/>
      <c r="AJ96" s="94"/>
      <c r="AK96" s="94"/>
      <c r="AL96" s="94"/>
      <c r="AM96" s="94"/>
    </row>
    <row r="97" spans="1:39" ht="15" x14ac:dyDescent="0.25">
      <c r="A97" s="85"/>
      <c r="B97" s="85"/>
      <c r="C97" s="95"/>
      <c r="D97" s="75"/>
      <c r="E97" s="87"/>
      <c r="F97" s="87"/>
      <c r="G97" s="87"/>
      <c r="H97" s="88"/>
      <c r="I97" s="88"/>
      <c r="J97" s="89"/>
      <c r="K97" s="89"/>
      <c r="L97" s="89"/>
      <c r="M97" s="90"/>
      <c r="N97" s="91"/>
      <c r="O97" s="91"/>
      <c r="P97" s="92"/>
      <c r="Q97" s="82"/>
      <c r="R97" s="14"/>
      <c r="S97" s="14"/>
      <c r="T97" s="14"/>
      <c r="U97" s="93"/>
      <c r="V97" s="93"/>
      <c r="W97" s="14"/>
      <c r="X97" s="94"/>
      <c r="Y97" s="94"/>
      <c r="Z97" s="94"/>
      <c r="AA97" s="94"/>
      <c r="AB97" s="94"/>
      <c r="AC97" s="94"/>
      <c r="AD97" s="94"/>
      <c r="AE97" s="94"/>
      <c r="AF97" s="94"/>
      <c r="AG97" s="94"/>
      <c r="AH97" s="94"/>
      <c r="AI97" s="94"/>
      <c r="AJ97" s="94"/>
      <c r="AK97" s="94"/>
      <c r="AL97" s="94"/>
      <c r="AM97" s="94"/>
    </row>
    <row r="98" spans="1:39" ht="15" x14ac:dyDescent="0.25">
      <c r="A98" s="85"/>
      <c r="B98" s="85"/>
      <c r="C98" s="86"/>
      <c r="D98" s="75"/>
      <c r="E98" s="87"/>
      <c r="F98" s="87"/>
      <c r="G98" s="87"/>
      <c r="H98" s="88"/>
      <c r="I98" s="88"/>
      <c r="J98" s="89"/>
      <c r="K98" s="89"/>
      <c r="L98" s="89"/>
      <c r="M98" s="90"/>
      <c r="N98" s="91"/>
      <c r="O98" s="91"/>
      <c r="P98" s="92"/>
      <c r="Q98" s="82"/>
      <c r="R98" s="14"/>
      <c r="S98" s="14"/>
      <c r="T98" s="14"/>
      <c r="U98" s="93"/>
      <c r="V98" s="93"/>
      <c r="W98" s="14"/>
      <c r="X98" s="94"/>
      <c r="Y98" s="94"/>
      <c r="Z98" s="94"/>
      <c r="AA98" s="94"/>
      <c r="AB98" s="94"/>
      <c r="AC98" s="94"/>
      <c r="AD98" s="94"/>
      <c r="AE98" s="94"/>
      <c r="AF98" s="94"/>
      <c r="AG98" s="94"/>
      <c r="AH98" s="94"/>
      <c r="AI98" s="94"/>
      <c r="AJ98" s="94"/>
      <c r="AK98" s="94"/>
      <c r="AL98" s="94"/>
      <c r="AM98" s="94"/>
    </row>
    <row r="99" spans="1:39" ht="15" x14ac:dyDescent="0.25">
      <c r="A99" s="85"/>
      <c r="B99" s="85"/>
      <c r="C99" s="86"/>
      <c r="D99" s="75"/>
      <c r="E99" s="87"/>
      <c r="F99" s="87"/>
      <c r="G99" s="87"/>
      <c r="H99" s="88"/>
      <c r="I99" s="88"/>
      <c r="J99" s="89"/>
      <c r="K99" s="89"/>
      <c r="L99" s="89"/>
      <c r="M99" s="90"/>
      <c r="N99" s="91"/>
      <c r="O99" s="91"/>
      <c r="P99" s="92"/>
      <c r="Q99" s="82"/>
      <c r="R99" s="14"/>
      <c r="S99" s="14"/>
      <c r="T99" s="14"/>
      <c r="U99" s="93"/>
      <c r="V99" s="93"/>
      <c r="W99" s="14"/>
      <c r="X99" s="94"/>
      <c r="Y99" s="94"/>
      <c r="Z99" s="94"/>
      <c r="AA99" s="94"/>
      <c r="AB99" s="94"/>
      <c r="AC99" s="94"/>
      <c r="AD99" s="94"/>
      <c r="AE99" s="94"/>
      <c r="AF99" s="94"/>
      <c r="AG99" s="94"/>
      <c r="AH99" s="94"/>
      <c r="AI99" s="94"/>
      <c r="AJ99" s="94"/>
      <c r="AK99" s="94"/>
      <c r="AL99" s="94"/>
      <c r="AM99" s="94"/>
    </row>
    <row r="100" spans="1:39" ht="15" x14ac:dyDescent="0.25">
      <c r="A100" s="85"/>
      <c r="B100" s="85"/>
      <c r="C100" s="86"/>
      <c r="D100" s="75"/>
      <c r="E100" s="87"/>
      <c r="F100" s="87"/>
      <c r="G100" s="87"/>
      <c r="H100" s="88"/>
      <c r="I100" s="88"/>
      <c r="J100" s="89"/>
      <c r="K100" s="89"/>
      <c r="L100" s="89"/>
      <c r="M100" s="90"/>
      <c r="N100" s="91"/>
      <c r="O100" s="91"/>
      <c r="P100" s="92"/>
      <c r="Q100" s="82"/>
      <c r="R100" s="14"/>
      <c r="S100" s="14"/>
      <c r="T100" s="14"/>
      <c r="U100" s="93"/>
      <c r="V100" s="93"/>
      <c r="W100" s="14"/>
      <c r="X100" s="94"/>
      <c r="Y100" s="94"/>
      <c r="Z100" s="94"/>
      <c r="AA100" s="94"/>
      <c r="AB100" s="94"/>
      <c r="AC100" s="94"/>
      <c r="AD100" s="94"/>
      <c r="AE100" s="94"/>
      <c r="AF100" s="94"/>
      <c r="AG100" s="94"/>
      <c r="AH100" s="94"/>
      <c r="AI100" s="94"/>
      <c r="AJ100" s="94"/>
      <c r="AK100" s="94"/>
      <c r="AL100" s="94"/>
      <c r="AM100" s="94"/>
    </row>
    <row r="101" spans="1:39" ht="15" x14ac:dyDescent="0.25">
      <c r="A101" s="85"/>
      <c r="B101" s="85"/>
      <c r="C101" s="86"/>
      <c r="D101" s="75"/>
      <c r="E101" s="87"/>
      <c r="F101" s="87"/>
      <c r="G101" s="87"/>
      <c r="H101" s="88"/>
      <c r="I101" s="88"/>
      <c r="J101" s="89"/>
      <c r="K101" s="89"/>
      <c r="L101" s="89"/>
      <c r="M101" s="90"/>
      <c r="N101" s="91"/>
      <c r="O101" s="91"/>
      <c r="P101" s="92"/>
      <c r="Q101" s="82"/>
      <c r="R101" s="14"/>
      <c r="S101" s="14"/>
      <c r="T101" s="14"/>
      <c r="U101" s="93"/>
      <c r="V101" s="93"/>
      <c r="W101" s="14"/>
      <c r="X101" s="94"/>
      <c r="Y101" s="94"/>
      <c r="Z101" s="94"/>
      <c r="AA101" s="94"/>
      <c r="AB101" s="94"/>
      <c r="AC101" s="94"/>
      <c r="AD101" s="94"/>
      <c r="AE101" s="94"/>
      <c r="AF101" s="94"/>
      <c r="AG101" s="94"/>
      <c r="AH101" s="94"/>
      <c r="AI101" s="94"/>
      <c r="AJ101" s="94"/>
      <c r="AK101" s="94"/>
      <c r="AL101" s="94"/>
      <c r="AM101" s="94"/>
    </row>
    <row r="102" spans="1:39" ht="15" x14ac:dyDescent="0.25">
      <c r="A102" s="85"/>
      <c r="B102" s="85"/>
      <c r="C102" s="86"/>
      <c r="D102" s="75"/>
      <c r="E102" s="87"/>
      <c r="F102" s="87"/>
      <c r="G102" s="87"/>
      <c r="H102" s="88"/>
      <c r="I102" s="88"/>
      <c r="J102" s="89"/>
      <c r="K102" s="89"/>
      <c r="L102" s="89"/>
      <c r="M102" s="90"/>
      <c r="N102" s="91"/>
      <c r="O102" s="91"/>
      <c r="P102" s="92"/>
      <c r="Q102" s="82"/>
      <c r="R102" s="14"/>
      <c r="S102" s="14"/>
      <c r="T102" s="14"/>
      <c r="U102" s="93"/>
      <c r="V102" s="93"/>
      <c r="W102" s="14"/>
      <c r="X102" s="94"/>
      <c r="Y102" s="94"/>
      <c r="Z102" s="94"/>
      <c r="AA102" s="94"/>
      <c r="AB102" s="94"/>
      <c r="AC102" s="94"/>
      <c r="AD102" s="94"/>
      <c r="AE102" s="94"/>
      <c r="AF102" s="94"/>
      <c r="AG102" s="94"/>
      <c r="AH102" s="94"/>
      <c r="AI102" s="94"/>
      <c r="AJ102" s="94"/>
      <c r="AK102" s="94"/>
      <c r="AL102" s="94"/>
      <c r="AM102" s="94"/>
    </row>
    <row r="103" spans="1:39" ht="15" x14ac:dyDescent="0.25">
      <c r="A103" s="85"/>
      <c r="B103" s="85"/>
      <c r="C103" s="86"/>
      <c r="D103" s="75"/>
      <c r="E103" s="87"/>
      <c r="F103" s="87"/>
      <c r="G103" s="87"/>
      <c r="H103" s="88"/>
      <c r="I103" s="88"/>
      <c r="J103" s="89"/>
      <c r="K103" s="89"/>
      <c r="L103" s="89"/>
      <c r="M103" s="90"/>
      <c r="N103" s="91"/>
      <c r="O103" s="91"/>
      <c r="P103" s="92"/>
      <c r="Q103" s="82"/>
      <c r="R103" s="14"/>
      <c r="S103" s="14"/>
      <c r="T103" s="14"/>
      <c r="U103" s="93"/>
      <c r="V103" s="93"/>
      <c r="W103" s="14"/>
      <c r="X103" s="94"/>
      <c r="Y103" s="94"/>
      <c r="Z103" s="94"/>
      <c r="AA103" s="94"/>
      <c r="AB103" s="94"/>
      <c r="AC103" s="94"/>
      <c r="AD103" s="94"/>
      <c r="AE103" s="94"/>
      <c r="AF103" s="94"/>
      <c r="AG103" s="94"/>
      <c r="AH103" s="94"/>
      <c r="AI103" s="94"/>
      <c r="AJ103" s="94"/>
      <c r="AK103" s="94"/>
      <c r="AL103" s="94"/>
      <c r="AM103" s="94"/>
    </row>
    <row r="104" spans="1:39" ht="15" x14ac:dyDescent="0.25">
      <c r="A104" s="85"/>
      <c r="B104" s="85"/>
      <c r="C104" s="86"/>
      <c r="D104" s="75"/>
      <c r="E104" s="87"/>
      <c r="F104" s="87"/>
      <c r="G104" s="87"/>
      <c r="H104" s="88"/>
      <c r="I104" s="88"/>
      <c r="J104" s="89"/>
      <c r="K104" s="89"/>
      <c r="L104" s="89"/>
      <c r="M104" s="90"/>
      <c r="N104" s="91"/>
      <c r="O104" s="91"/>
      <c r="P104" s="92"/>
      <c r="Q104" s="82"/>
      <c r="R104" s="14"/>
      <c r="S104" s="14"/>
      <c r="T104" s="14"/>
      <c r="U104" s="93"/>
      <c r="V104" s="93"/>
      <c r="W104" s="14"/>
      <c r="X104" s="94"/>
      <c r="Y104" s="94"/>
      <c r="Z104" s="94"/>
      <c r="AA104" s="94"/>
      <c r="AB104" s="94"/>
      <c r="AC104" s="94"/>
      <c r="AD104" s="94"/>
      <c r="AE104" s="94"/>
      <c r="AF104" s="94"/>
      <c r="AG104" s="94"/>
      <c r="AH104" s="94"/>
      <c r="AI104" s="94"/>
      <c r="AJ104" s="94"/>
      <c r="AK104" s="94"/>
      <c r="AL104" s="94"/>
      <c r="AM104" s="94"/>
    </row>
    <row r="105" spans="1:39" ht="15" x14ac:dyDescent="0.25">
      <c r="A105" s="85"/>
      <c r="B105" s="85"/>
      <c r="C105" s="86"/>
      <c r="D105" s="75"/>
      <c r="E105" s="87"/>
      <c r="F105" s="87"/>
      <c r="G105" s="87"/>
      <c r="H105" s="88"/>
      <c r="I105" s="88"/>
      <c r="J105" s="89"/>
      <c r="K105" s="89"/>
      <c r="L105" s="89"/>
      <c r="M105" s="90"/>
      <c r="N105" s="91"/>
      <c r="O105" s="91"/>
      <c r="P105" s="92"/>
      <c r="Q105" s="82"/>
      <c r="R105" s="14"/>
      <c r="S105" s="14"/>
      <c r="T105" s="14"/>
      <c r="U105" s="93"/>
      <c r="V105" s="93"/>
      <c r="W105" s="14"/>
      <c r="X105" s="94"/>
      <c r="Y105" s="94"/>
      <c r="Z105" s="94"/>
      <c r="AA105" s="94"/>
      <c r="AB105" s="94"/>
      <c r="AC105" s="94"/>
      <c r="AD105" s="94"/>
      <c r="AE105" s="94"/>
      <c r="AF105" s="94"/>
      <c r="AG105" s="94"/>
      <c r="AH105" s="94"/>
      <c r="AI105" s="94"/>
      <c r="AJ105" s="94"/>
      <c r="AK105" s="94"/>
      <c r="AL105" s="94"/>
      <c r="AM105" s="94"/>
    </row>
    <row r="106" spans="1:39" ht="15" x14ac:dyDescent="0.25">
      <c r="A106" s="85"/>
      <c r="B106" s="85"/>
      <c r="C106" s="86"/>
      <c r="D106" s="75"/>
      <c r="E106" s="87"/>
      <c r="F106" s="87"/>
      <c r="G106" s="87"/>
      <c r="H106" s="88"/>
      <c r="I106" s="88"/>
      <c r="J106" s="89"/>
      <c r="K106" s="89"/>
      <c r="L106" s="89"/>
      <c r="M106" s="90"/>
      <c r="N106" s="91"/>
      <c r="O106" s="91"/>
      <c r="P106" s="92"/>
      <c r="Q106" s="82"/>
      <c r="R106" s="14"/>
      <c r="S106" s="14"/>
      <c r="T106" s="14"/>
      <c r="U106" s="93"/>
      <c r="V106" s="93"/>
      <c r="W106" s="14"/>
      <c r="X106" s="94"/>
      <c r="Y106" s="94"/>
      <c r="Z106" s="94"/>
      <c r="AA106" s="94"/>
      <c r="AB106" s="94"/>
      <c r="AC106" s="94"/>
      <c r="AD106" s="94"/>
      <c r="AE106" s="94"/>
      <c r="AF106" s="94"/>
      <c r="AG106" s="94"/>
      <c r="AH106" s="94"/>
      <c r="AI106" s="94"/>
      <c r="AJ106" s="94"/>
      <c r="AK106" s="94"/>
      <c r="AL106" s="94"/>
      <c r="AM106" s="94"/>
    </row>
    <row r="107" spans="1:39" ht="15" x14ac:dyDescent="0.25">
      <c r="A107" s="85"/>
      <c r="B107" s="85"/>
      <c r="C107" s="95"/>
      <c r="D107" s="75"/>
      <c r="E107" s="87"/>
      <c r="F107" s="87"/>
      <c r="G107" s="87"/>
      <c r="H107" s="88"/>
      <c r="I107" s="88"/>
      <c r="J107" s="89"/>
      <c r="K107" s="89"/>
      <c r="L107" s="89"/>
      <c r="M107" s="90"/>
      <c r="N107" s="91"/>
      <c r="O107" s="91"/>
      <c r="P107" s="92"/>
      <c r="Q107" s="82"/>
      <c r="R107" s="14"/>
      <c r="S107" s="14"/>
      <c r="T107" s="14"/>
      <c r="U107" s="93"/>
      <c r="V107" s="93"/>
      <c r="W107" s="14"/>
      <c r="X107" s="94"/>
      <c r="Y107" s="94"/>
      <c r="Z107" s="94"/>
      <c r="AA107" s="94"/>
      <c r="AB107" s="94"/>
      <c r="AC107" s="94"/>
      <c r="AD107" s="94"/>
      <c r="AE107" s="94"/>
      <c r="AF107" s="94"/>
      <c r="AG107" s="94"/>
      <c r="AH107" s="94"/>
      <c r="AI107" s="94"/>
      <c r="AJ107" s="94"/>
      <c r="AK107" s="94"/>
      <c r="AL107" s="94"/>
      <c r="AM107" s="94"/>
    </row>
    <row r="108" spans="1:39" ht="15" x14ac:dyDescent="0.25">
      <c r="A108" s="85"/>
      <c r="B108" s="85"/>
      <c r="C108" s="86"/>
      <c r="D108" s="75"/>
      <c r="E108" s="87"/>
      <c r="F108" s="87"/>
      <c r="G108" s="87"/>
      <c r="H108" s="88"/>
      <c r="I108" s="88"/>
      <c r="J108" s="89"/>
      <c r="K108" s="89"/>
      <c r="L108" s="89"/>
      <c r="M108" s="90"/>
      <c r="N108" s="91"/>
      <c r="O108" s="91"/>
      <c r="P108" s="92"/>
      <c r="Q108" s="82"/>
      <c r="R108" s="14"/>
      <c r="S108" s="14"/>
      <c r="T108" s="14"/>
      <c r="U108" s="93"/>
      <c r="V108" s="93"/>
      <c r="W108" s="14"/>
      <c r="X108" s="94"/>
      <c r="Y108" s="94"/>
      <c r="Z108" s="94"/>
      <c r="AA108" s="94"/>
      <c r="AB108" s="94"/>
      <c r="AC108" s="94"/>
      <c r="AD108" s="94"/>
      <c r="AE108" s="94"/>
      <c r="AF108" s="94"/>
      <c r="AG108" s="94"/>
      <c r="AH108" s="94"/>
      <c r="AI108" s="94"/>
      <c r="AJ108" s="94"/>
      <c r="AK108" s="94"/>
      <c r="AL108" s="94"/>
      <c r="AM108" s="94"/>
    </row>
    <row r="109" spans="1:39" ht="15" x14ac:dyDescent="0.25">
      <c r="A109" s="85"/>
      <c r="B109" s="85"/>
      <c r="C109" s="86"/>
      <c r="D109" s="75"/>
      <c r="E109" s="87"/>
      <c r="F109" s="87"/>
      <c r="G109" s="87"/>
      <c r="H109" s="88"/>
      <c r="I109" s="88"/>
      <c r="J109" s="89"/>
      <c r="K109" s="89"/>
      <c r="L109" s="89"/>
      <c r="M109" s="90"/>
      <c r="N109" s="91"/>
      <c r="O109" s="91"/>
      <c r="P109" s="92"/>
      <c r="Q109" s="82"/>
      <c r="R109" s="14"/>
      <c r="S109" s="14"/>
      <c r="T109" s="14"/>
      <c r="U109" s="93"/>
      <c r="V109" s="93"/>
      <c r="W109" s="14"/>
      <c r="X109" s="94"/>
      <c r="Y109" s="94"/>
      <c r="Z109" s="94"/>
      <c r="AA109" s="94"/>
      <c r="AB109" s="94"/>
      <c r="AC109" s="94"/>
      <c r="AD109" s="94"/>
      <c r="AE109" s="94"/>
      <c r="AF109" s="94"/>
      <c r="AG109" s="94"/>
      <c r="AH109" s="94"/>
      <c r="AI109" s="94"/>
      <c r="AJ109" s="94"/>
      <c r="AK109" s="94"/>
      <c r="AL109" s="94"/>
      <c r="AM109" s="94"/>
    </row>
    <row r="110" spans="1:39" ht="15" x14ac:dyDescent="0.25">
      <c r="A110" s="85"/>
      <c r="B110" s="85"/>
      <c r="C110" s="86"/>
      <c r="D110" s="75"/>
      <c r="E110" s="87"/>
      <c r="F110" s="87"/>
      <c r="G110" s="87"/>
      <c r="H110" s="88"/>
      <c r="I110" s="88"/>
      <c r="J110" s="89"/>
      <c r="K110" s="89"/>
      <c r="L110" s="89"/>
      <c r="M110" s="90"/>
      <c r="N110" s="91"/>
      <c r="O110" s="91"/>
      <c r="P110" s="92"/>
      <c r="Q110" s="82"/>
      <c r="R110" s="14"/>
      <c r="S110" s="14"/>
      <c r="T110" s="14"/>
      <c r="U110" s="93"/>
      <c r="V110" s="93"/>
      <c r="W110" s="14"/>
      <c r="X110" s="94"/>
      <c r="Y110" s="94"/>
      <c r="Z110" s="94"/>
      <c r="AA110" s="94"/>
      <c r="AB110" s="94"/>
      <c r="AC110" s="94"/>
      <c r="AD110" s="94"/>
      <c r="AE110" s="94"/>
      <c r="AF110" s="94"/>
      <c r="AG110" s="94"/>
      <c r="AH110" s="94"/>
      <c r="AI110" s="94"/>
      <c r="AJ110" s="94"/>
      <c r="AK110" s="94"/>
      <c r="AL110" s="94"/>
      <c r="AM110" s="94"/>
    </row>
    <row r="111" spans="1:39" ht="15" x14ac:dyDescent="0.25">
      <c r="A111" s="85"/>
      <c r="B111" s="85"/>
      <c r="C111" s="86"/>
      <c r="D111" s="75"/>
      <c r="E111" s="87"/>
      <c r="F111" s="87"/>
      <c r="G111" s="87"/>
      <c r="H111" s="88"/>
      <c r="I111" s="88"/>
      <c r="J111" s="89"/>
      <c r="K111" s="89"/>
      <c r="L111" s="89"/>
      <c r="M111" s="90"/>
      <c r="N111" s="91"/>
      <c r="O111" s="91"/>
      <c r="P111" s="92"/>
      <c r="Q111" s="82"/>
      <c r="R111" s="14"/>
      <c r="S111" s="14"/>
      <c r="T111" s="14"/>
      <c r="U111" s="93"/>
      <c r="V111" s="93"/>
      <c r="W111" s="14"/>
      <c r="X111" s="94"/>
      <c r="Y111" s="94"/>
      <c r="Z111" s="94"/>
      <c r="AA111" s="94"/>
      <c r="AB111" s="94"/>
      <c r="AC111" s="94"/>
      <c r="AD111" s="94"/>
      <c r="AE111" s="94"/>
      <c r="AF111" s="94"/>
      <c r="AG111" s="94"/>
      <c r="AH111" s="94"/>
      <c r="AI111" s="94"/>
      <c r="AJ111" s="94"/>
      <c r="AK111" s="94"/>
      <c r="AL111" s="94"/>
      <c r="AM111" s="94"/>
    </row>
    <row r="112" spans="1:39" ht="15" x14ac:dyDescent="0.25">
      <c r="A112" s="85"/>
      <c r="B112" s="85"/>
      <c r="C112" s="86"/>
      <c r="D112" s="75"/>
      <c r="E112" s="87"/>
      <c r="F112" s="87"/>
      <c r="G112" s="87"/>
      <c r="H112" s="88"/>
      <c r="I112" s="88"/>
      <c r="J112" s="89"/>
      <c r="K112" s="89"/>
      <c r="L112" s="89"/>
      <c r="M112" s="90"/>
      <c r="N112" s="91"/>
      <c r="O112" s="91"/>
      <c r="P112" s="92"/>
      <c r="Q112" s="82"/>
      <c r="R112" s="14"/>
      <c r="S112" s="14"/>
      <c r="T112" s="14"/>
      <c r="U112" s="93"/>
      <c r="V112" s="93"/>
      <c r="W112" s="14"/>
      <c r="X112" s="94"/>
      <c r="Y112" s="94"/>
      <c r="Z112" s="94"/>
      <c r="AA112" s="94"/>
      <c r="AB112" s="94"/>
      <c r="AC112" s="94"/>
      <c r="AD112" s="94"/>
      <c r="AE112" s="94"/>
      <c r="AF112" s="94"/>
      <c r="AG112" s="94"/>
      <c r="AH112" s="94"/>
      <c r="AI112" s="94"/>
      <c r="AJ112" s="94"/>
      <c r="AK112" s="94"/>
      <c r="AL112" s="94"/>
      <c r="AM112" s="94"/>
    </row>
    <row r="113" spans="1:39" ht="15" x14ac:dyDescent="0.25">
      <c r="A113" s="85"/>
      <c r="B113" s="85"/>
      <c r="C113" s="86"/>
      <c r="D113" s="75"/>
      <c r="E113" s="87"/>
      <c r="F113" s="87"/>
      <c r="G113" s="87"/>
      <c r="H113" s="88"/>
      <c r="I113" s="88"/>
      <c r="J113" s="89"/>
      <c r="K113" s="89"/>
      <c r="L113" s="89"/>
      <c r="M113" s="90"/>
      <c r="N113" s="91"/>
      <c r="O113" s="91"/>
      <c r="P113" s="92"/>
      <c r="Q113" s="82"/>
      <c r="R113" s="14"/>
      <c r="S113" s="14"/>
      <c r="T113" s="14"/>
      <c r="U113" s="93"/>
      <c r="V113" s="93"/>
      <c r="W113" s="14"/>
      <c r="X113" s="94"/>
      <c r="Y113" s="94"/>
      <c r="Z113" s="94"/>
      <c r="AA113" s="94"/>
      <c r="AB113" s="94"/>
      <c r="AC113" s="94"/>
      <c r="AD113" s="94"/>
      <c r="AE113" s="94"/>
      <c r="AF113" s="94"/>
      <c r="AG113" s="94"/>
      <c r="AH113" s="94"/>
      <c r="AI113" s="94"/>
      <c r="AJ113" s="94"/>
      <c r="AK113" s="94"/>
      <c r="AL113" s="94"/>
      <c r="AM113" s="94"/>
    </row>
    <row r="114" spans="1:39" ht="15" x14ac:dyDescent="0.25">
      <c r="A114" s="85"/>
      <c r="B114" s="85"/>
      <c r="C114" s="86"/>
      <c r="D114" s="75"/>
      <c r="E114" s="87"/>
      <c r="F114" s="87"/>
      <c r="G114" s="87"/>
      <c r="H114" s="88"/>
      <c r="I114" s="88"/>
      <c r="J114" s="89"/>
      <c r="K114" s="89"/>
      <c r="L114" s="89"/>
      <c r="M114" s="90"/>
      <c r="N114" s="91"/>
      <c r="O114" s="91"/>
      <c r="P114" s="92"/>
      <c r="Q114" s="82"/>
      <c r="R114" s="14"/>
      <c r="S114" s="14"/>
      <c r="T114" s="14"/>
      <c r="U114" s="93"/>
      <c r="V114" s="93"/>
      <c r="W114" s="14"/>
      <c r="X114" s="94"/>
      <c r="Y114" s="94"/>
      <c r="Z114" s="94"/>
      <c r="AA114" s="94"/>
      <c r="AB114" s="94"/>
      <c r="AC114" s="94"/>
      <c r="AD114" s="94"/>
      <c r="AE114" s="94"/>
      <c r="AF114" s="94"/>
      <c r="AG114" s="94"/>
      <c r="AH114" s="94"/>
      <c r="AI114" s="94"/>
      <c r="AJ114" s="94"/>
      <c r="AK114" s="94"/>
      <c r="AL114" s="94"/>
      <c r="AM114" s="94"/>
    </row>
    <row r="115" spans="1:39" ht="15" x14ac:dyDescent="0.25">
      <c r="A115" s="85"/>
      <c r="B115" s="85"/>
      <c r="C115" s="95"/>
      <c r="D115" s="75"/>
      <c r="E115" s="87"/>
      <c r="F115" s="87"/>
      <c r="G115" s="87"/>
      <c r="H115" s="88"/>
      <c r="I115" s="88"/>
      <c r="J115" s="89"/>
      <c r="K115" s="89"/>
      <c r="L115" s="89"/>
      <c r="M115" s="90"/>
      <c r="N115" s="91"/>
      <c r="O115" s="91"/>
      <c r="P115" s="92"/>
      <c r="Q115" s="82"/>
      <c r="R115" s="14"/>
      <c r="S115" s="14"/>
      <c r="T115" s="14"/>
      <c r="U115" s="93"/>
      <c r="V115" s="93"/>
      <c r="W115" s="14"/>
      <c r="X115" s="94"/>
      <c r="Y115" s="94"/>
      <c r="Z115" s="94"/>
      <c r="AA115" s="94"/>
      <c r="AB115" s="94"/>
      <c r="AC115" s="94"/>
      <c r="AD115" s="94"/>
      <c r="AE115" s="94"/>
      <c r="AF115" s="94"/>
      <c r="AG115" s="94"/>
      <c r="AH115" s="94"/>
      <c r="AI115" s="94"/>
      <c r="AJ115" s="94"/>
      <c r="AK115" s="94"/>
      <c r="AL115" s="94"/>
      <c r="AM115" s="94"/>
    </row>
    <row r="116" spans="1:39" ht="15" x14ac:dyDescent="0.25">
      <c r="A116" s="85"/>
      <c r="B116" s="85"/>
      <c r="C116" s="86"/>
      <c r="D116" s="75"/>
      <c r="E116" s="87"/>
      <c r="F116" s="87"/>
      <c r="G116" s="87"/>
      <c r="H116" s="88"/>
      <c r="I116" s="88"/>
      <c r="J116" s="89"/>
      <c r="K116" s="89"/>
      <c r="L116" s="89"/>
      <c r="M116" s="90"/>
      <c r="N116" s="91"/>
      <c r="O116" s="91"/>
      <c r="P116" s="92"/>
      <c r="Q116" s="82"/>
      <c r="R116" s="14"/>
      <c r="S116" s="14"/>
      <c r="T116" s="14"/>
      <c r="U116" s="93"/>
      <c r="V116" s="93"/>
      <c r="W116" s="14"/>
      <c r="X116" s="94"/>
      <c r="Y116" s="94"/>
      <c r="Z116" s="94"/>
      <c r="AA116" s="94"/>
      <c r="AB116" s="94"/>
      <c r="AC116" s="94"/>
      <c r="AD116" s="94"/>
      <c r="AE116" s="94"/>
      <c r="AF116" s="94"/>
      <c r="AG116" s="94"/>
      <c r="AH116" s="94"/>
      <c r="AI116" s="94"/>
      <c r="AJ116" s="94"/>
      <c r="AK116" s="94"/>
      <c r="AL116" s="94"/>
      <c r="AM116" s="94"/>
    </row>
    <row r="117" spans="1:39" ht="15" x14ac:dyDescent="0.25">
      <c r="A117" s="85"/>
      <c r="B117" s="85"/>
      <c r="C117" s="95"/>
      <c r="D117" s="75"/>
      <c r="E117" s="87"/>
      <c r="F117" s="87"/>
      <c r="G117" s="87"/>
      <c r="H117" s="88"/>
      <c r="I117" s="88"/>
      <c r="J117" s="89"/>
      <c r="K117" s="89"/>
      <c r="L117" s="89"/>
      <c r="M117" s="90"/>
      <c r="N117" s="91"/>
      <c r="O117" s="91"/>
      <c r="P117" s="92"/>
      <c r="Q117" s="82"/>
      <c r="R117" s="14"/>
      <c r="S117" s="14"/>
      <c r="T117" s="14"/>
      <c r="U117" s="93"/>
      <c r="V117" s="93"/>
      <c r="W117" s="14"/>
      <c r="X117" s="94"/>
      <c r="Y117" s="94"/>
      <c r="Z117" s="94"/>
      <c r="AA117" s="94"/>
      <c r="AB117" s="94"/>
      <c r="AC117" s="94"/>
      <c r="AD117" s="94"/>
      <c r="AE117" s="94"/>
      <c r="AF117" s="94"/>
      <c r="AG117" s="94"/>
      <c r="AH117" s="94"/>
      <c r="AI117" s="94"/>
      <c r="AJ117" s="94"/>
      <c r="AK117" s="94"/>
      <c r="AL117" s="94"/>
      <c r="AM117" s="94"/>
    </row>
    <row r="118" spans="1:39" ht="15" x14ac:dyDescent="0.25">
      <c r="A118" s="85"/>
      <c r="B118" s="85"/>
      <c r="C118" s="86"/>
      <c r="D118" s="75"/>
      <c r="E118" s="87"/>
      <c r="F118" s="87"/>
      <c r="G118" s="87"/>
      <c r="H118" s="88"/>
      <c r="I118" s="88"/>
      <c r="J118" s="89"/>
      <c r="K118" s="89"/>
      <c r="L118" s="89"/>
      <c r="M118" s="90"/>
      <c r="N118" s="91"/>
      <c r="O118" s="91"/>
      <c r="P118" s="92"/>
      <c r="Q118" s="82"/>
      <c r="R118" s="14"/>
      <c r="S118" s="14"/>
      <c r="T118" s="14"/>
      <c r="U118" s="93"/>
      <c r="V118" s="93"/>
      <c r="W118" s="14"/>
      <c r="X118" s="94"/>
      <c r="Y118" s="94"/>
      <c r="Z118" s="94"/>
      <c r="AA118" s="94"/>
      <c r="AB118" s="94"/>
      <c r="AC118" s="94"/>
      <c r="AD118" s="94"/>
      <c r="AE118" s="94"/>
      <c r="AF118" s="94"/>
      <c r="AG118" s="94"/>
      <c r="AH118" s="94"/>
      <c r="AI118" s="94"/>
      <c r="AJ118" s="94"/>
      <c r="AK118" s="94"/>
      <c r="AL118" s="94"/>
      <c r="AM118" s="94"/>
    </row>
    <row r="119" spans="1:39" ht="15" x14ac:dyDescent="0.25">
      <c r="A119" s="85"/>
      <c r="B119" s="85"/>
      <c r="C119" s="86"/>
      <c r="D119" s="75"/>
      <c r="E119" s="87"/>
      <c r="F119" s="87"/>
      <c r="G119" s="87"/>
      <c r="H119" s="88"/>
      <c r="I119" s="88"/>
      <c r="J119" s="89"/>
      <c r="K119" s="89"/>
      <c r="L119" s="89"/>
      <c r="M119" s="90"/>
      <c r="N119" s="91"/>
      <c r="O119" s="91"/>
      <c r="P119" s="92"/>
      <c r="Q119" s="82"/>
      <c r="R119" s="14"/>
      <c r="S119" s="14"/>
      <c r="T119" s="14"/>
      <c r="U119" s="93"/>
      <c r="V119" s="93"/>
      <c r="W119" s="14"/>
      <c r="X119" s="94"/>
      <c r="Y119" s="94"/>
      <c r="Z119" s="94"/>
      <c r="AA119" s="94"/>
      <c r="AB119" s="94"/>
      <c r="AC119" s="94"/>
      <c r="AD119" s="94"/>
      <c r="AE119" s="94"/>
      <c r="AF119" s="94"/>
      <c r="AG119" s="94"/>
      <c r="AH119" s="94"/>
      <c r="AI119" s="94"/>
      <c r="AJ119" s="94"/>
      <c r="AK119" s="94"/>
      <c r="AL119" s="94"/>
      <c r="AM119" s="94"/>
    </row>
    <row r="120" spans="1:39" ht="15" x14ac:dyDescent="0.25">
      <c r="A120" s="85"/>
      <c r="B120" s="85"/>
      <c r="C120" s="95"/>
      <c r="D120" s="75"/>
      <c r="E120" s="87"/>
      <c r="F120" s="87"/>
      <c r="G120" s="87"/>
      <c r="H120" s="88"/>
      <c r="I120" s="88"/>
      <c r="J120" s="89"/>
      <c r="K120" s="89"/>
      <c r="L120" s="89"/>
      <c r="M120" s="90"/>
      <c r="N120" s="91"/>
      <c r="O120" s="91"/>
      <c r="P120" s="92"/>
      <c r="Q120" s="82"/>
      <c r="R120" s="14"/>
      <c r="S120" s="14"/>
      <c r="T120" s="14"/>
      <c r="U120" s="93"/>
      <c r="V120" s="93"/>
      <c r="W120" s="14"/>
      <c r="X120" s="94"/>
      <c r="Y120" s="94"/>
      <c r="Z120" s="94"/>
      <c r="AA120" s="94"/>
      <c r="AB120" s="94"/>
      <c r="AC120" s="94"/>
      <c r="AD120" s="94"/>
      <c r="AE120" s="94"/>
      <c r="AF120" s="94"/>
      <c r="AG120" s="94"/>
      <c r="AH120" s="94"/>
      <c r="AI120" s="94"/>
      <c r="AJ120" s="94"/>
      <c r="AK120" s="94"/>
      <c r="AL120" s="94"/>
      <c r="AM120" s="94"/>
    </row>
    <row r="121" spans="1:39" ht="15" x14ac:dyDescent="0.25">
      <c r="A121" s="85"/>
      <c r="B121" s="85"/>
      <c r="C121" s="95"/>
      <c r="D121" s="75"/>
      <c r="E121" s="87"/>
      <c r="F121" s="87"/>
      <c r="G121" s="87"/>
      <c r="H121" s="88"/>
      <c r="I121" s="88"/>
      <c r="J121" s="89"/>
      <c r="K121" s="89"/>
      <c r="L121" s="89"/>
      <c r="M121" s="90"/>
      <c r="N121" s="91"/>
      <c r="O121" s="91"/>
      <c r="P121" s="92"/>
      <c r="Q121" s="82"/>
      <c r="R121" s="14"/>
      <c r="S121" s="14"/>
      <c r="T121" s="14"/>
      <c r="U121" s="93"/>
      <c r="V121" s="93"/>
      <c r="W121" s="14"/>
      <c r="X121" s="94"/>
      <c r="Y121" s="94"/>
      <c r="Z121" s="94"/>
      <c r="AA121" s="94"/>
      <c r="AB121" s="94"/>
      <c r="AC121" s="94"/>
      <c r="AD121" s="94"/>
      <c r="AE121" s="94"/>
      <c r="AF121" s="94"/>
      <c r="AG121" s="94"/>
      <c r="AH121" s="94"/>
      <c r="AI121" s="94"/>
      <c r="AJ121" s="94"/>
      <c r="AK121" s="94"/>
      <c r="AL121" s="94"/>
      <c r="AM121" s="94"/>
    </row>
    <row r="122" spans="1:39" ht="15" x14ac:dyDescent="0.25">
      <c r="A122" s="85"/>
      <c r="B122" s="85"/>
      <c r="C122" s="95"/>
      <c r="D122" s="75"/>
      <c r="E122" s="87"/>
      <c r="F122" s="87"/>
      <c r="G122" s="87"/>
      <c r="H122" s="88"/>
      <c r="I122" s="88"/>
      <c r="J122" s="89"/>
      <c r="K122" s="89"/>
      <c r="L122" s="89"/>
      <c r="M122" s="90"/>
      <c r="N122" s="91"/>
      <c r="O122" s="91"/>
      <c r="P122" s="92"/>
      <c r="Q122" s="82"/>
      <c r="R122" s="14"/>
      <c r="S122" s="14"/>
      <c r="T122" s="14"/>
      <c r="U122" s="93"/>
      <c r="V122" s="93"/>
      <c r="W122" s="14"/>
      <c r="X122" s="94"/>
      <c r="Y122" s="94"/>
      <c r="Z122" s="94"/>
      <c r="AA122" s="94"/>
      <c r="AB122" s="94"/>
      <c r="AC122" s="94"/>
      <c r="AD122" s="94"/>
      <c r="AE122" s="94"/>
      <c r="AF122" s="94"/>
      <c r="AG122" s="94"/>
      <c r="AH122" s="94"/>
      <c r="AI122" s="94"/>
      <c r="AJ122" s="94"/>
      <c r="AK122" s="94"/>
      <c r="AL122" s="94"/>
      <c r="AM122" s="94"/>
    </row>
    <row r="123" spans="1:39" ht="15" x14ac:dyDescent="0.25">
      <c r="A123" s="85"/>
      <c r="B123" s="85"/>
      <c r="C123" s="95"/>
      <c r="D123" s="75"/>
      <c r="E123" s="87"/>
      <c r="F123" s="87"/>
      <c r="G123" s="87"/>
      <c r="H123" s="88"/>
      <c r="I123" s="88"/>
      <c r="J123" s="89"/>
      <c r="K123" s="89"/>
      <c r="L123" s="89"/>
      <c r="M123" s="90"/>
      <c r="N123" s="91"/>
      <c r="O123" s="91"/>
      <c r="P123" s="92"/>
      <c r="Q123" s="82"/>
      <c r="R123" s="14"/>
      <c r="S123" s="14"/>
      <c r="T123" s="14"/>
      <c r="U123" s="93"/>
      <c r="V123" s="93"/>
      <c r="W123" s="14"/>
      <c r="X123" s="94"/>
      <c r="Y123" s="94"/>
      <c r="Z123" s="94"/>
      <c r="AA123" s="94"/>
      <c r="AB123" s="94"/>
      <c r="AC123" s="94"/>
      <c r="AD123" s="94"/>
      <c r="AE123" s="94"/>
      <c r="AF123" s="94"/>
      <c r="AG123" s="94"/>
      <c r="AH123" s="94"/>
      <c r="AI123" s="94"/>
      <c r="AJ123" s="94"/>
      <c r="AK123" s="94"/>
      <c r="AL123" s="94"/>
      <c r="AM123" s="94"/>
    </row>
    <row r="124" spans="1:39" ht="15" x14ac:dyDescent="0.25">
      <c r="A124" s="85"/>
      <c r="B124" s="85"/>
      <c r="C124" s="86"/>
      <c r="D124" s="75"/>
      <c r="E124" s="87"/>
      <c r="F124" s="87"/>
      <c r="G124" s="87"/>
      <c r="H124" s="88"/>
      <c r="I124" s="88"/>
      <c r="J124" s="89"/>
      <c r="K124" s="89"/>
      <c r="L124" s="89"/>
      <c r="M124" s="90"/>
      <c r="N124" s="91"/>
      <c r="O124" s="91"/>
      <c r="P124" s="92"/>
      <c r="Q124" s="82"/>
      <c r="R124" s="14"/>
      <c r="S124" s="14"/>
      <c r="T124" s="14"/>
      <c r="U124" s="93"/>
      <c r="V124" s="93"/>
      <c r="W124" s="14"/>
      <c r="X124" s="94"/>
      <c r="Y124" s="94"/>
      <c r="Z124" s="94"/>
      <c r="AA124" s="94"/>
      <c r="AB124" s="94"/>
      <c r="AC124" s="94"/>
      <c r="AD124" s="94"/>
      <c r="AE124" s="94"/>
      <c r="AF124" s="94"/>
      <c r="AG124" s="94"/>
      <c r="AH124" s="94"/>
      <c r="AI124" s="94"/>
      <c r="AJ124" s="94"/>
      <c r="AK124" s="94"/>
      <c r="AL124" s="94"/>
      <c r="AM124" s="94"/>
    </row>
    <row r="125" spans="1:39" ht="15" x14ac:dyDescent="0.25">
      <c r="A125" s="85"/>
      <c r="B125" s="85"/>
      <c r="C125" s="86"/>
      <c r="D125" s="75"/>
      <c r="E125" s="87"/>
      <c r="F125" s="87"/>
      <c r="G125" s="87"/>
      <c r="H125" s="88"/>
      <c r="I125" s="88"/>
      <c r="J125" s="89"/>
      <c r="K125" s="89"/>
      <c r="L125" s="89"/>
      <c r="M125" s="90"/>
      <c r="N125" s="91"/>
      <c r="O125" s="91"/>
      <c r="P125" s="92"/>
      <c r="Q125" s="82"/>
      <c r="R125" s="14"/>
      <c r="S125" s="14"/>
      <c r="T125" s="14"/>
      <c r="U125" s="93"/>
      <c r="V125" s="93"/>
      <c r="W125" s="14"/>
      <c r="X125" s="94"/>
      <c r="Y125" s="94"/>
      <c r="Z125" s="94"/>
      <c r="AA125" s="94"/>
      <c r="AB125" s="94"/>
      <c r="AC125" s="94"/>
      <c r="AD125" s="94"/>
      <c r="AE125" s="94"/>
      <c r="AF125" s="94"/>
      <c r="AG125" s="94"/>
      <c r="AH125" s="94"/>
      <c r="AI125" s="94"/>
      <c r="AJ125" s="94"/>
      <c r="AK125" s="94"/>
      <c r="AL125" s="94"/>
      <c r="AM125" s="94"/>
    </row>
    <row r="126" spans="1:39" ht="15" x14ac:dyDescent="0.25">
      <c r="A126" s="85"/>
      <c r="B126" s="85"/>
      <c r="C126" s="95"/>
      <c r="D126" s="75"/>
      <c r="E126" s="87"/>
      <c r="F126" s="87"/>
      <c r="G126" s="87"/>
      <c r="H126" s="88"/>
      <c r="I126" s="88"/>
      <c r="J126" s="89"/>
      <c r="K126" s="89"/>
      <c r="L126" s="89"/>
      <c r="M126" s="90"/>
      <c r="N126" s="91"/>
      <c r="O126" s="91"/>
      <c r="P126" s="92"/>
      <c r="Q126" s="82"/>
      <c r="R126" s="14"/>
      <c r="S126" s="14"/>
      <c r="T126" s="14"/>
      <c r="U126" s="93"/>
      <c r="V126" s="93"/>
      <c r="W126" s="14"/>
      <c r="X126" s="94"/>
      <c r="Y126" s="94"/>
      <c r="Z126" s="94"/>
      <c r="AA126" s="94"/>
      <c r="AB126" s="94"/>
      <c r="AC126" s="94"/>
      <c r="AD126" s="94"/>
      <c r="AE126" s="94"/>
      <c r="AF126" s="94"/>
      <c r="AG126" s="94"/>
      <c r="AH126" s="94"/>
      <c r="AI126" s="94"/>
      <c r="AJ126" s="94"/>
      <c r="AK126" s="94"/>
      <c r="AL126" s="94"/>
      <c r="AM126" s="94"/>
    </row>
    <row r="127" spans="1:39" ht="15" x14ac:dyDescent="0.25">
      <c r="A127" s="85"/>
      <c r="B127" s="85"/>
      <c r="C127" s="95"/>
      <c r="D127" s="75"/>
      <c r="E127" s="87"/>
      <c r="F127" s="87"/>
      <c r="G127" s="87"/>
      <c r="H127" s="88"/>
      <c r="I127" s="88"/>
      <c r="J127" s="89"/>
      <c r="K127" s="89"/>
      <c r="L127" s="89"/>
      <c r="M127" s="90"/>
      <c r="N127" s="91"/>
      <c r="O127" s="91"/>
      <c r="P127" s="92"/>
      <c r="Q127" s="82"/>
      <c r="R127" s="14"/>
      <c r="S127" s="14"/>
      <c r="T127" s="14"/>
      <c r="U127" s="93"/>
      <c r="V127" s="93"/>
      <c r="W127" s="14"/>
      <c r="X127" s="94"/>
      <c r="Y127" s="94"/>
      <c r="Z127" s="94"/>
      <c r="AA127" s="94"/>
      <c r="AB127" s="94"/>
      <c r="AC127" s="94"/>
      <c r="AD127" s="94"/>
      <c r="AE127" s="94"/>
      <c r="AF127" s="94"/>
      <c r="AG127" s="94"/>
      <c r="AH127" s="94"/>
      <c r="AI127" s="94"/>
      <c r="AJ127" s="94"/>
      <c r="AK127" s="94"/>
      <c r="AL127" s="94"/>
      <c r="AM127" s="94"/>
    </row>
    <row r="128" spans="1:39" ht="15" x14ac:dyDescent="0.25">
      <c r="A128" s="85"/>
      <c r="B128" s="85"/>
      <c r="C128" s="95"/>
      <c r="D128" s="75"/>
      <c r="E128" s="87"/>
      <c r="F128" s="87"/>
      <c r="G128" s="87"/>
      <c r="H128" s="88"/>
      <c r="I128" s="88"/>
      <c r="J128" s="89"/>
      <c r="K128" s="89"/>
      <c r="L128" s="89"/>
      <c r="M128" s="90"/>
      <c r="N128" s="91"/>
      <c r="O128" s="91"/>
      <c r="P128" s="92"/>
      <c r="Q128" s="82"/>
      <c r="R128" s="14"/>
      <c r="S128" s="14"/>
      <c r="T128" s="14"/>
      <c r="U128" s="93"/>
      <c r="V128" s="93"/>
      <c r="W128" s="14"/>
      <c r="X128" s="94"/>
      <c r="Y128" s="94"/>
      <c r="Z128" s="94"/>
      <c r="AA128" s="94"/>
      <c r="AB128" s="94"/>
      <c r="AC128" s="94"/>
      <c r="AD128" s="94"/>
      <c r="AE128" s="94"/>
      <c r="AF128" s="94"/>
      <c r="AG128" s="94"/>
      <c r="AH128" s="94"/>
      <c r="AI128" s="94"/>
      <c r="AJ128" s="94"/>
      <c r="AK128" s="94"/>
      <c r="AL128" s="94"/>
      <c r="AM128" s="94"/>
    </row>
    <row r="129" spans="1:39" ht="15" x14ac:dyDescent="0.25">
      <c r="A129" s="85"/>
      <c r="B129" s="85"/>
      <c r="C129" s="86"/>
      <c r="D129" s="75"/>
      <c r="E129" s="87"/>
      <c r="F129" s="87"/>
      <c r="G129" s="87"/>
      <c r="H129" s="88"/>
      <c r="I129" s="88"/>
      <c r="J129" s="89"/>
      <c r="K129" s="89"/>
      <c r="L129" s="89"/>
      <c r="M129" s="90"/>
      <c r="N129" s="91"/>
      <c r="O129" s="91"/>
      <c r="P129" s="92"/>
      <c r="Q129" s="82"/>
      <c r="R129" s="14"/>
      <c r="S129" s="14"/>
      <c r="T129" s="14"/>
      <c r="U129" s="93"/>
      <c r="V129" s="93"/>
      <c r="W129" s="14"/>
      <c r="X129" s="94"/>
      <c r="Y129" s="94"/>
      <c r="Z129" s="94"/>
      <c r="AA129" s="94"/>
      <c r="AB129" s="94"/>
      <c r="AC129" s="94"/>
      <c r="AD129" s="94"/>
      <c r="AE129" s="94"/>
      <c r="AF129" s="94"/>
      <c r="AG129" s="94"/>
      <c r="AH129" s="94"/>
      <c r="AI129" s="94"/>
      <c r="AJ129" s="94"/>
      <c r="AK129" s="94"/>
      <c r="AL129" s="94"/>
      <c r="AM129" s="94"/>
    </row>
    <row r="130" spans="1:39" ht="15" x14ac:dyDescent="0.25">
      <c r="A130" s="85"/>
      <c r="B130" s="85"/>
      <c r="C130" s="86"/>
      <c r="D130" s="75"/>
      <c r="E130" s="87"/>
      <c r="F130" s="87"/>
      <c r="G130" s="87"/>
      <c r="H130" s="88"/>
      <c r="I130" s="88"/>
      <c r="J130" s="89"/>
      <c r="K130" s="89"/>
      <c r="L130" s="89"/>
      <c r="M130" s="90"/>
      <c r="N130" s="91"/>
      <c r="O130" s="91"/>
      <c r="P130" s="92"/>
      <c r="Q130" s="82"/>
      <c r="R130" s="14"/>
      <c r="S130" s="14"/>
      <c r="T130" s="14"/>
      <c r="U130" s="93"/>
      <c r="V130" s="93"/>
      <c r="W130" s="14"/>
      <c r="X130" s="94"/>
      <c r="Y130" s="94"/>
      <c r="Z130" s="94"/>
      <c r="AA130" s="94"/>
      <c r="AB130" s="94"/>
      <c r="AC130" s="94"/>
      <c r="AD130" s="94"/>
      <c r="AE130" s="94"/>
      <c r="AF130" s="94"/>
      <c r="AG130" s="94"/>
      <c r="AH130" s="94"/>
      <c r="AI130" s="94"/>
      <c r="AJ130" s="94"/>
      <c r="AK130" s="94"/>
      <c r="AL130" s="94"/>
      <c r="AM130" s="94"/>
    </row>
    <row r="131" spans="1:39" ht="15" x14ac:dyDescent="0.25">
      <c r="A131" s="85"/>
      <c r="B131" s="85"/>
      <c r="C131" s="86"/>
      <c r="D131" s="75"/>
      <c r="E131" s="87"/>
      <c r="F131" s="87"/>
      <c r="G131" s="87"/>
      <c r="H131" s="88"/>
      <c r="I131" s="88"/>
      <c r="J131" s="89"/>
      <c r="K131" s="89"/>
      <c r="L131" s="89"/>
      <c r="M131" s="90"/>
      <c r="N131" s="91"/>
      <c r="O131" s="91"/>
      <c r="P131" s="92"/>
      <c r="Q131" s="82"/>
      <c r="R131" s="14"/>
      <c r="S131" s="14"/>
      <c r="T131" s="14"/>
      <c r="U131" s="93"/>
      <c r="V131" s="93"/>
      <c r="W131" s="14"/>
      <c r="X131" s="94"/>
      <c r="Y131" s="94"/>
      <c r="Z131" s="94"/>
      <c r="AA131" s="94"/>
      <c r="AB131" s="94"/>
      <c r="AC131" s="94"/>
      <c r="AD131" s="94"/>
      <c r="AE131" s="94"/>
      <c r="AF131" s="94"/>
      <c r="AG131" s="94"/>
      <c r="AH131" s="94"/>
      <c r="AI131" s="94"/>
      <c r="AJ131" s="94"/>
      <c r="AK131" s="94"/>
      <c r="AL131" s="94"/>
      <c r="AM131" s="94"/>
    </row>
    <row r="132" spans="1:39" ht="15" x14ac:dyDescent="0.25">
      <c r="A132" s="85"/>
      <c r="B132" s="85"/>
      <c r="C132" s="95"/>
      <c r="D132" s="75"/>
      <c r="E132" s="87"/>
      <c r="F132" s="87"/>
      <c r="G132" s="87"/>
      <c r="H132" s="88"/>
      <c r="I132" s="88"/>
      <c r="J132" s="89"/>
      <c r="K132" s="89"/>
      <c r="L132" s="89"/>
      <c r="M132" s="90"/>
      <c r="N132" s="91"/>
      <c r="O132" s="91"/>
      <c r="P132" s="92"/>
      <c r="Q132" s="82"/>
      <c r="R132" s="14"/>
      <c r="S132" s="14"/>
      <c r="T132" s="14"/>
      <c r="U132" s="93"/>
      <c r="V132" s="93"/>
      <c r="W132" s="14"/>
      <c r="X132" s="94"/>
      <c r="Y132" s="94"/>
      <c r="Z132" s="94"/>
      <c r="AA132" s="94"/>
      <c r="AB132" s="94"/>
      <c r="AC132" s="94"/>
      <c r="AD132" s="94"/>
      <c r="AE132" s="94"/>
      <c r="AF132" s="94"/>
      <c r="AG132" s="94"/>
      <c r="AH132" s="94"/>
      <c r="AI132" s="94"/>
      <c r="AJ132" s="94"/>
      <c r="AK132" s="94"/>
      <c r="AL132" s="94"/>
      <c r="AM132" s="94"/>
    </row>
    <row r="133" spans="1:39" ht="15" x14ac:dyDescent="0.25">
      <c r="A133" s="85"/>
      <c r="B133" s="85"/>
      <c r="C133" s="95"/>
      <c r="D133" s="75"/>
      <c r="E133" s="87"/>
      <c r="F133" s="87"/>
      <c r="G133" s="87"/>
      <c r="H133" s="88"/>
      <c r="I133" s="88"/>
      <c r="J133" s="89"/>
      <c r="K133" s="89"/>
      <c r="L133" s="89"/>
      <c r="M133" s="90"/>
      <c r="N133" s="91"/>
      <c r="O133" s="91"/>
      <c r="P133" s="92"/>
      <c r="Q133" s="82"/>
      <c r="R133" s="14"/>
      <c r="S133" s="14"/>
      <c r="T133" s="14"/>
      <c r="U133" s="93"/>
      <c r="V133" s="93"/>
      <c r="W133" s="14"/>
      <c r="X133" s="94"/>
      <c r="Y133" s="94"/>
      <c r="Z133" s="94"/>
      <c r="AA133" s="94"/>
      <c r="AB133" s="94"/>
      <c r="AC133" s="94"/>
      <c r="AD133" s="94"/>
      <c r="AE133" s="94"/>
      <c r="AF133" s="94"/>
      <c r="AG133" s="94"/>
      <c r="AH133" s="94"/>
      <c r="AI133" s="94"/>
      <c r="AJ133" s="94"/>
      <c r="AK133" s="94"/>
      <c r="AL133" s="94"/>
      <c r="AM133" s="94"/>
    </row>
    <row r="134" spans="1:39" ht="15" x14ac:dyDescent="0.25">
      <c r="A134" s="85"/>
      <c r="B134" s="85"/>
      <c r="C134" s="95"/>
      <c r="D134" s="75"/>
      <c r="E134" s="87"/>
      <c r="F134" s="87"/>
      <c r="G134" s="87"/>
      <c r="H134" s="88"/>
      <c r="I134" s="88"/>
      <c r="J134" s="89"/>
      <c r="K134" s="89"/>
      <c r="L134" s="89"/>
      <c r="M134" s="90"/>
      <c r="N134" s="91"/>
      <c r="O134" s="91"/>
      <c r="P134" s="92"/>
      <c r="Q134" s="82"/>
      <c r="R134" s="14"/>
      <c r="S134" s="14"/>
      <c r="T134" s="14"/>
      <c r="U134" s="93"/>
      <c r="V134" s="93"/>
      <c r="W134" s="14"/>
      <c r="X134" s="94"/>
      <c r="Y134" s="94"/>
      <c r="Z134" s="94"/>
      <c r="AA134" s="94"/>
      <c r="AB134" s="94"/>
      <c r="AC134" s="94"/>
      <c r="AD134" s="94"/>
      <c r="AE134" s="94"/>
      <c r="AF134" s="94"/>
      <c r="AG134" s="94"/>
      <c r="AH134" s="94"/>
      <c r="AI134" s="94"/>
      <c r="AJ134" s="94"/>
      <c r="AK134" s="94"/>
      <c r="AL134" s="94"/>
      <c r="AM134" s="94"/>
    </row>
    <row r="135" spans="1:39" ht="15" x14ac:dyDescent="0.25">
      <c r="A135" s="85"/>
      <c r="B135" s="85"/>
      <c r="C135" s="86"/>
      <c r="D135" s="75"/>
      <c r="E135" s="87"/>
      <c r="F135" s="87"/>
      <c r="G135" s="87"/>
      <c r="H135" s="88"/>
      <c r="I135" s="88"/>
      <c r="J135" s="89"/>
      <c r="K135" s="89"/>
      <c r="L135" s="89"/>
      <c r="M135" s="90"/>
      <c r="N135" s="91"/>
      <c r="O135" s="91"/>
      <c r="P135" s="92"/>
      <c r="Q135" s="82"/>
      <c r="R135" s="14"/>
      <c r="S135" s="14"/>
      <c r="T135" s="14"/>
      <c r="U135" s="93"/>
      <c r="V135" s="93"/>
      <c r="W135" s="14"/>
      <c r="X135" s="94"/>
      <c r="Y135" s="94"/>
      <c r="Z135" s="94"/>
      <c r="AA135" s="94"/>
      <c r="AB135" s="94"/>
      <c r="AC135" s="94"/>
      <c r="AD135" s="94"/>
      <c r="AE135" s="94"/>
      <c r="AF135" s="94"/>
      <c r="AG135" s="94"/>
      <c r="AH135" s="94"/>
      <c r="AI135" s="94"/>
      <c r="AJ135" s="94"/>
      <c r="AK135" s="94"/>
      <c r="AL135" s="94"/>
      <c r="AM135" s="94"/>
    </row>
    <row r="136" spans="1:39" ht="15" x14ac:dyDescent="0.25">
      <c r="A136" s="85"/>
      <c r="B136" s="85"/>
      <c r="C136" s="86"/>
      <c r="D136" s="75"/>
      <c r="E136" s="87"/>
      <c r="F136" s="87"/>
      <c r="G136" s="87"/>
      <c r="H136" s="88"/>
      <c r="I136" s="88"/>
      <c r="J136" s="89"/>
      <c r="K136" s="89"/>
      <c r="L136" s="89"/>
      <c r="M136" s="90"/>
      <c r="N136" s="91"/>
      <c r="O136" s="91"/>
      <c r="P136" s="92"/>
      <c r="Q136" s="82"/>
      <c r="R136" s="14"/>
      <c r="S136" s="14"/>
      <c r="T136" s="14"/>
      <c r="U136" s="93"/>
      <c r="V136" s="93"/>
      <c r="W136" s="14"/>
      <c r="X136" s="94"/>
      <c r="Y136" s="94"/>
      <c r="Z136" s="94"/>
      <c r="AA136" s="94"/>
      <c r="AB136" s="94"/>
      <c r="AC136" s="94"/>
      <c r="AD136" s="94"/>
      <c r="AE136" s="94"/>
      <c r="AF136" s="94"/>
      <c r="AG136" s="94"/>
      <c r="AH136" s="94"/>
      <c r="AI136" s="94"/>
      <c r="AJ136" s="94"/>
      <c r="AK136" s="94"/>
      <c r="AL136" s="94"/>
      <c r="AM136" s="94"/>
    </row>
    <row r="137" spans="1:39" ht="15" x14ac:dyDescent="0.25">
      <c r="A137" s="85"/>
      <c r="B137" s="85"/>
      <c r="C137" s="86"/>
      <c r="D137" s="75"/>
      <c r="E137" s="87"/>
      <c r="F137" s="87"/>
      <c r="G137" s="87"/>
      <c r="H137" s="88"/>
      <c r="I137" s="88"/>
      <c r="J137" s="89"/>
      <c r="K137" s="89"/>
      <c r="L137" s="89"/>
      <c r="M137" s="90"/>
      <c r="N137" s="91"/>
      <c r="O137" s="91"/>
      <c r="P137" s="92"/>
      <c r="Q137" s="82"/>
      <c r="R137" s="14"/>
      <c r="S137" s="14"/>
      <c r="T137" s="14"/>
      <c r="U137" s="93"/>
      <c r="V137" s="93"/>
      <c r="W137" s="14"/>
      <c r="X137" s="94"/>
      <c r="Y137" s="94"/>
      <c r="Z137" s="94"/>
      <c r="AA137" s="94"/>
      <c r="AB137" s="94"/>
      <c r="AC137" s="94"/>
      <c r="AD137" s="94"/>
      <c r="AE137" s="94"/>
      <c r="AF137" s="94"/>
      <c r="AG137" s="94"/>
      <c r="AH137" s="94"/>
      <c r="AI137" s="94"/>
      <c r="AJ137" s="94"/>
      <c r="AK137" s="94"/>
      <c r="AL137" s="94"/>
      <c r="AM137" s="94"/>
    </row>
    <row r="138" spans="1:39" ht="15" x14ac:dyDescent="0.25">
      <c r="A138" s="85"/>
      <c r="B138" s="85"/>
      <c r="C138" s="86"/>
      <c r="D138" s="75"/>
      <c r="E138" s="87"/>
      <c r="F138" s="87"/>
      <c r="G138" s="87"/>
      <c r="H138" s="88"/>
      <c r="I138" s="88"/>
      <c r="J138" s="89"/>
      <c r="K138" s="89"/>
      <c r="L138" s="89"/>
      <c r="M138" s="90"/>
      <c r="N138" s="91"/>
      <c r="O138" s="91"/>
      <c r="P138" s="92"/>
      <c r="Q138" s="82"/>
      <c r="R138" s="14"/>
      <c r="S138" s="14"/>
      <c r="T138" s="14"/>
      <c r="U138" s="93"/>
      <c r="V138" s="93"/>
      <c r="W138" s="14"/>
      <c r="X138" s="94"/>
      <c r="Y138" s="94"/>
      <c r="Z138" s="94"/>
      <c r="AA138" s="94"/>
      <c r="AB138" s="94"/>
      <c r="AC138" s="94"/>
      <c r="AD138" s="94"/>
      <c r="AE138" s="94"/>
      <c r="AF138" s="94"/>
      <c r="AG138" s="94"/>
      <c r="AH138" s="94"/>
      <c r="AI138" s="94"/>
      <c r="AJ138" s="94"/>
      <c r="AK138" s="94"/>
      <c r="AL138" s="94"/>
      <c r="AM138" s="94"/>
    </row>
    <row r="139" spans="1:39" ht="15" x14ac:dyDescent="0.25">
      <c r="A139" s="85"/>
      <c r="B139" s="85"/>
      <c r="C139" s="86"/>
      <c r="D139" s="75"/>
      <c r="E139" s="87"/>
      <c r="F139" s="87"/>
      <c r="G139" s="87"/>
      <c r="H139" s="88"/>
      <c r="I139" s="88"/>
      <c r="J139" s="89"/>
      <c r="K139" s="89"/>
      <c r="L139" s="89"/>
      <c r="M139" s="90"/>
      <c r="N139" s="91"/>
      <c r="O139" s="91"/>
      <c r="P139" s="92"/>
      <c r="Q139" s="82"/>
      <c r="R139" s="14"/>
      <c r="S139" s="14"/>
      <c r="T139" s="14"/>
      <c r="U139" s="93"/>
      <c r="V139" s="93"/>
      <c r="W139" s="14"/>
      <c r="X139" s="94"/>
      <c r="Y139" s="94"/>
      <c r="Z139" s="94"/>
      <c r="AA139" s="94"/>
      <c r="AB139" s="94"/>
      <c r="AC139" s="94"/>
      <c r="AD139" s="94"/>
      <c r="AE139" s="94"/>
      <c r="AF139" s="94"/>
      <c r="AG139" s="94"/>
      <c r="AH139" s="94"/>
      <c r="AI139" s="94"/>
      <c r="AJ139" s="94"/>
      <c r="AK139" s="94"/>
      <c r="AL139" s="94"/>
      <c r="AM139" s="94"/>
    </row>
    <row r="140" spans="1:39" ht="15" x14ac:dyDescent="0.25">
      <c r="A140" s="85"/>
      <c r="B140" s="85"/>
      <c r="C140" s="95"/>
      <c r="D140" s="75"/>
      <c r="E140" s="87"/>
      <c r="F140" s="87"/>
      <c r="G140" s="87"/>
      <c r="H140" s="88"/>
      <c r="I140" s="88"/>
      <c r="J140" s="89"/>
      <c r="K140" s="89"/>
      <c r="L140" s="89"/>
      <c r="M140" s="90"/>
      <c r="N140" s="91"/>
      <c r="O140" s="91"/>
      <c r="P140" s="92"/>
      <c r="Q140" s="82"/>
      <c r="R140" s="14"/>
      <c r="S140" s="14"/>
      <c r="T140" s="14"/>
      <c r="U140" s="93"/>
      <c r="V140" s="93"/>
      <c r="W140" s="14"/>
      <c r="X140" s="94"/>
      <c r="Y140" s="94"/>
      <c r="Z140" s="94"/>
      <c r="AA140" s="94"/>
      <c r="AB140" s="94"/>
      <c r="AC140" s="94"/>
      <c r="AD140" s="94"/>
      <c r="AE140" s="94"/>
      <c r="AF140" s="94"/>
      <c r="AG140" s="94"/>
      <c r="AH140" s="94"/>
      <c r="AI140" s="94"/>
      <c r="AJ140" s="94"/>
      <c r="AK140" s="94"/>
      <c r="AL140" s="94"/>
      <c r="AM140" s="94"/>
    </row>
    <row r="141" spans="1:39" ht="15" x14ac:dyDescent="0.25">
      <c r="A141" s="85"/>
      <c r="B141" s="85"/>
      <c r="C141" s="95"/>
      <c r="D141" s="75"/>
      <c r="E141" s="87"/>
      <c r="F141" s="87"/>
      <c r="G141" s="87"/>
      <c r="H141" s="88"/>
      <c r="I141" s="88"/>
      <c r="J141" s="89"/>
      <c r="K141" s="89"/>
      <c r="L141" s="89"/>
      <c r="M141" s="90"/>
      <c r="N141" s="91"/>
      <c r="O141" s="91"/>
      <c r="P141" s="92"/>
      <c r="Q141" s="82"/>
      <c r="R141" s="14"/>
      <c r="S141" s="14"/>
      <c r="T141" s="14"/>
      <c r="U141" s="93"/>
      <c r="V141" s="93"/>
      <c r="W141" s="14"/>
      <c r="X141" s="94"/>
      <c r="Y141" s="94"/>
      <c r="Z141" s="94"/>
      <c r="AA141" s="94"/>
      <c r="AB141" s="94"/>
      <c r="AC141" s="94"/>
      <c r="AD141" s="94"/>
      <c r="AE141" s="94"/>
      <c r="AF141" s="94"/>
      <c r="AG141" s="94"/>
      <c r="AH141" s="94"/>
      <c r="AI141" s="94"/>
      <c r="AJ141" s="94"/>
      <c r="AK141" s="94"/>
      <c r="AL141" s="94"/>
      <c r="AM141" s="94"/>
    </row>
    <row r="142" spans="1:39" ht="15" x14ac:dyDescent="0.25">
      <c r="A142" s="85"/>
      <c r="B142" s="85"/>
      <c r="C142" s="86"/>
      <c r="D142" s="75"/>
      <c r="E142" s="87"/>
      <c r="F142" s="87"/>
      <c r="G142" s="87"/>
      <c r="H142" s="88"/>
      <c r="I142" s="88"/>
      <c r="J142" s="89"/>
      <c r="K142" s="89"/>
      <c r="L142" s="89"/>
      <c r="M142" s="90"/>
      <c r="N142" s="91"/>
      <c r="O142" s="91"/>
      <c r="P142" s="92"/>
      <c r="Q142" s="82"/>
      <c r="R142" s="14"/>
      <c r="S142" s="14"/>
      <c r="T142" s="14"/>
      <c r="U142" s="93"/>
      <c r="V142" s="93"/>
      <c r="W142" s="14"/>
      <c r="X142" s="94"/>
      <c r="Y142" s="94"/>
      <c r="Z142" s="94"/>
      <c r="AA142" s="94"/>
      <c r="AB142" s="94"/>
      <c r="AC142" s="94"/>
      <c r="AD142" s="94"/>
      <c r="AE142" s="94"/>
      <c r="AF142" s="94"/>
      <c r="AG142" s="94"/>
      <c r="AH142" s="94"/>
      <c r="AI142" s="94"/>
      <c r="AJ142" s="94"/>
      <c r="AK142" s="94"/>
      <c r="AL142" s="94"/>
      <c r="AM142" s="94"/>
    </row>
    <row r="143" spans="1:39" ht="15" x14ac:dyDescent="0.25">
      <c r="A143" s="85"/>
      <c r="B143" s="85"/>
      <c r="C143" s="95"/>
      <c r="D143" s="75"/>
      <c r="E143" s="87"/>
      <c r="F143" s="87"/>
      <c r="G143" s="87"/>
      <c r="H143" s="88"/>
      <c r="I143" s="88"/>
      <c r="J143" s="89"/>
      <c r="K143" s="89"/>
      <c r="L143" s="89"/>
      <c r="M143" s="90"/>
      <c r="N143" s="91"/>
      <c r="O143" s="91"/>
      <c r="P143" s="92"/>
      <c r="Q143" s="82"/>
      <c r="R143" s="14"/>
      <c r="S143" s="14"/>
      <c r="T143" s="14"/>
      <c r="U143" s="93"/>
      <c r="V143" s="93"/>
      <c r="W143" s="14"/>
      <c r="X143" s="94"/>
      <c r="Y143" s="94"/>
      <c r="Z143" s="94"/>
      <c r="AA143" s="94"/>
      <c r="AB143" s="94"/>
      <c r="AC143" s="94"/>
      <c r="AD143" s="94"/>
      <c r="AE143" s="94"/>
      <c r="AF143" s="94"/>
      <c r="AG143" s="94"/>
      <c r="AH143" s="94"/>
      <c r="AI143" s="94"/>
      <c r="AJ143" s="94"/>
      <c r="AK143" s="94"/>
      <c r="AL143" s="94"/>
      <c r="AM143" s="94"/>
    </row>
    <row r="144" spans="1:39" ht="15" x14ac:dyDescent="0.25">
      <c r="A144" s="85"/>
      <c r="B144" s="85"/>
      <c r="C144" s="86"/>
      <c r="D144" s="75"/>
      <c r="E144" s="87"/>
      <c r="F144" s="87"/>
      <c r="G144" s="87"/>
      <c r="H144" s="88"/>
      <c r="I144" s="88"/>
      <c r="J144" s="89"/>
      <c r="K144" s="89"/>
      <c r="L144" s="89"/>
      <c r="M144" s="90"/>
      <c r="N144" s="91"/>
      <c r="O144" s="91"/>
      <c r="P144" s="92"/>
      <c r="Q144" s="82"/>
      <c r="R144" s="14"/>
      <c r="S144" s="14"/>
      <c r="T144" s="14"/>
      <c r="U144" s="93"/>
      <c r="V144" s="93"/>
      <c r="W144" s="14"/>
      <c r="X144" s="94"/>
      <c r="Y144" s="94"/>
      <c r="Z144" s="94"/>
      <c r="AA144" s="94"/>
      <c r="AB144" s="94"/>
      <c r="AC144" s="94"/>
      <c r="AD144" s="94"/>
      <c r="AE144" s="94"/>
      <c r="AF144" s="94"/>
      <c r="AG144" s="94"/>
      <c r="AH144" s="94"/>
      <c r="AI144" s="94"/>
      <c r="AJ144" s="94"/>
      <c r="AK144" s="94"/>
      <c r="AL144" s="94"/>
      <c r="AM144" s="94"/>
    </row>
    <row r="145" spans="1:39" ht="15" x14ac:dyDescent="0.25">
      <c r="A145" s="85"/>
      <c r="B145" s="85"/>
      <c r="C145" s="86"/>
      <c r="D145" s="75"/>
      <c r="E145" s="87"/>
      <c r="F145" s="87"/>
      <c r="G145" s="87"/>
      <c r="H145" s="88"/>
      <c r="I145" s="88"/>
      <c r="J145" s="89"/>
      <c r="K145" s="89"/>
      <c r="L145" s="89"/>
      <c r="M145" s="90"/>
      <c r="N145" s="91"/>
      <c r="O145" s="91"/>
      <c r="P145" s="92"/>
      <c r="Q145" s="82"/>
      <c r="R145" s="14"/>
      <c r="S145" s="14"/>
      <c r="T145" s="14"/>
      <c r="U145" s="93"/>
      <c r="V145" s="93"/>
      <c r="W145" s="14"/>
      <c r="X145" s="94"/>
      <c r="Y145" s="94"/>
      <c r="Z145" s="94"/>
      <c r="AA145" s="94"/>
      <c r="AB145" s="94"/>
      <c r="AC145" s="94"/>
      <c r="AD145" s="94"/>
      <c r="AE145" s="94"/>
      <c r="AF145" s="94"/>
      <c r="AG145" s="94"/>
      <c r="AH145" s="94"/>
      <c r="AI145" s="94"/>
      <c r="AJ145" s="94"/>
      <c r="AK145" s="94"/>
      <c r="AL145" s="94"/>
      <c r="AM145" s="94"/>
    </row>
    <row r="146" spans="1:39" ht="15" x14ac:dyDescent="0.25">
      <c r="A146" s="85"/>
      <c r="B146" s="85"/>
      <c r="C146" s="95"/>
      <c r="D146" s="75"/>
      <c r="E146" s="87"/>
      <c r="F146" s="87"/>
      <c r="G146" s="87"/>
      <c r="H146" s="88"/>
      <c r="I146" s="88"/>
      <c r="J146" s="89"/>
      <c r="K146" s="89"/>
      <c r="L146" s="89"/>
      <c r="M146" s="90"/>
      <c r="N146" s="91"/>
      <c r="O146" s="91"/>
      <c r="P146" s="92"/>
      <c r="Q146" s="82"/>
      <c r="R146" s="14"/>
      <c r="S146" s="14"/>
      <c r="T146" s="14"/>
      <c r="U146" s="93"/>
      <c r="V146" s="93"/>
      <c r="W146" s="14"/>
      <c r="X146" s="94"/>
      <c r="Y146" s="94"/>
      <c r="Z146" s="94"/>
      <c r="AA146" s="94"/>
      <c r="AB146" s="94"/>
      <c r="AC146" s="94"/>
      <c r="AD146" s="94"/>
      <c r="AE146" s="94"/>
      <c r="AF146" s="94"/>
      <c r="AG146" s="94"/>
      <c r="AH146" s="94"/>
      <c r="AI146" s="94"/>
      <c r="AJ146" s="94"/>
      <c r="AK146" s="94"/>
      <c r="AL146" s="94"/>
      <c r="AM146" s="94"/>
    </row>
    <row r="147" spans="1:39" ht="15" x14ac:dyDescent="0.25">
      <c r="A147" s="85"/>
      <c r="B147" s="85"/>
      <c r="C147" s="86"/>
      <c r="D147" s="75"/>
      <c r="E147" s="87"/>
      <c r="F147" s="87"/>
      <c r="G147" s="87"/>
      <c r="H147" s="88"/>
      <c r="I147" s="88"/>
      <c r="J147" s="89"/>
      <c r="K147" s="89"/>
      <c r="L147" s="89"/>
      <c r="M147" s="90"/>
      <c r="N147" s="91"/>
      <c r="O147" s="91"/>
      <c r="P147" s="92"/>
      <c r="Q147" s="82"/>
      <c r="R147" s="14"/>
      <c r="S147" s="14"/>
      <c r="T147" s="14"/>
      <c r="U147" s="93"/>
      <c r="V147" s="93"/>
      <c r="W147" s="14"/>
      <c r="X147" s="94"/>
      <c r="Y147" s="94"/>
      <c r="Z147" s="94"/>
      <c r="AA147" s="94"/>
      <c r="AB147" s="94"/>
      <c r="AC147" s="94"/>
      <c r="AD147" s="94"/>
      <c r="AE147" s="94"/>
      <c r="AF147" s="94"/>
      <c r="AG147" s="94"/>
      <c r="AH147" s="94"/>
      <c r="AI147" s="94"/>
      <c r="AJ147" s="94"/>
      <c r="AK147" s="94"/>
      <c r="AL147" s="94"/>
      <c r="AM147" s="94"/>
    </row>
    <row r="148" spans="1:39" ht="15" x14ac:dyDescent="0.25">
      <c r="A148" s="85"/>
      <c r="B148" s="85"/>
      <c r="C148" s="86"/>
      <c r="D148" s="75"/>
      <c r="E148" s="87"/>
      <c r="F148" s="87"/>
      <c r="G148" s="87"/>
      <c r="H148" s="88"/>
      <c r="I148" s="88"/>
      <c r="J148" s="89"/>
      <c r="K148" s="89"/>
      <c r="L148" s="89"/>
      <c r="M148" s="90"/>
      <c r="N148" s="91"/>
      <c r="O148" s="91"/>
      <c r="P148" s="92"/>
      <c r="Q148" s="82"/>
      <c r="R148" s="14"/>
      <c r="S148" s="14"/>
      <c r="T148" s="14"/>
      <c r="U148" s="93"/>
      <c r="V148" s="93"/>
      <c r="W148" s="14"/>
      <c r="X148" s="94"/>
      <c r="Y148" s="94"/>
      <c r="Z148" s="94"/>
      <c r="AA148" s="94"/>
      <c r="AB148" s="94"/>
      <c r="AC148" s="94"/>
      <c r="AD148" s="94"/>
      <c r="AE148" s="94"/>
      <c r="AF148" s="94"/>
      <c r="AG148" s="94"/>
      <c r="AH148" s="94"/>
      <c r="AI148" s="94"/>
      <c r="AJ148" s="94"/>
      <c r="AK148" s="94"/>
      <c r="AL148" s="94"/>
      <c r="AM148" s="94"/>
    </row>
    <row r="149" spans="1:39" ht="15" x14ac:dyDescent="0.25">
      <c r="A149" s="85"/>
      <c r="B149" s="85"/>
      <c r="C149" s="86"/>
      <c r="D149" s="75"/>
      <c r="E149" s="87"/>
      <c r="F149" s="87"/>
      <c r="G149" s="87"/>
      <c r="H149" s="88"/>
      <c r="I149" s="88"/>
      <c r="J149" s="89"/>
      <c r="K149" s="89"/>
      <c r="L149" s="89"/>
      <c r="M149" s="90"/>
      <c r="N149" s="91"/>
      <c r="O149" s="91"/>
      <c r="P149" s="92"/>
      <c r="Q149" s="82"/>
      <c r="R149" s="14"/>
      <c r="S149" s="14"/>
      <c r="T149" s="14"/>
      <c r="U149" s="93"/>
      <c r="V149" s="93"/>
      <c r="W149" s="14"/>
      <c r="X149" s="94"/>
      <c r="Y149" s="94"/>
      <c r="Z149" s="94"/>
      <c r="AA149" s="94"/>
      <c r="AB149" s="94"/>
      <c r="AC149" s="94"/>
      <c r="AD149" s="94"/>
      <c r="AE149" s="94"/>
      <c r="AF149" s="94"/>
      <c r="AG149" s="94"/>
      <c r="AH149" s="94"/>
      <c r="AI149" s="94"/>
      <c r="AJ149" s="94"/>
      <c r="AK149" s="94"/>
      <c r="AL149" s="94"/>
      <c r="AM149" s="94"/>
    </row>
    <row r="150" spans="1:39" ht="15" x14ac:dyDescent="0.25">
      <c r="A150" s="85"/>
      <c r="B150" s="85"/>
      <c r="C150" s="86"/>
      <c r="D150" s="75"/>
      <c r="E150" s="87"/>
      <c r="F150" s="87"/>
      <c r="G150" s="87"/>
      <c r="H150" s="88"/>
      <c r="I150" s="88"/>
      <c r="J150" s="89"/>
      <c r="K150" s="89"/>
      <c r="L150" s="89"/>
      <c r="M150" s="90"/>
      <c r="N150" s="91"/>
      <c r="O150" s="91"/>
      <c r="P150" s="92"/>
      <c r="Q150" s="82"/>
      <c r="R150" s="14"/>
      <c r="S150" s="14"/>
      <c r="T150" s="14"/>
      <c r="U150" s="93"/>
      <c r="V150" s="93"/>
      <c r="W150" s="14"/>
      <c r="X150" s="94"/>
      <c r="Y150" s="94"/>
      <c r="Z150" s="94"/>
      <c r="AA150" s="94"/>
      <c r="AB150" s="94"/>
      <c r="AC150" s="94"/>
      <c r="AD150" s="94"/>
      <c r="AE150" s="94"/>
      <c r="AF150" s="94"/>
      <c r="AG150" s="94"/>
      <c r="AH150" s="94"/>
      <c r="AI150" s="94"/>
      <c r="AJ150" s="94"/>
      <c r="AK150" s="94"/>
      <c r="AL150" s="94"/>
      <c r="AM150" s="94"/>
    </row>
    <row r="151" spans="1:39" ht="15" x14ac:dyDescent="0.25">
      <c r="A151" s="85"/>
      <c r="B151" s="85"/>
      <c r="C151" s="86"/>
      <c r="D151" s="75"/>
      <c r="E151" s="87"/>
      <c r="F151" s="87"/>
      <c r="G151" s="87"/>
      <c r="H151" s="88"/>
      <c r="I151" s="88"/>
      <c r="J151" s="89"/>
      <c r="K151" s="89"/>
      <c r="L151" s="89"/>
      <c r="M151" s="90"/>
      <c r="N151" s="91"/>
      <c r="O151" s="91"/>
      <c r="P151" s="92"/>
      <c r="Q151" s="82"/>
      <c r="R151" s="14"/>
      <c r="S151" s="14"/>
      <c r="T151" s="14"/>
      <c r="U151" s="93"/>
      <c r="V151" s="93"/>
      <c r="W151" s="14"/>
      <c r="X151" s="94"/>
      <c r="Y151" s="94"/>
      <c r="Z151" s="94"/>
      <c r="AA151" s="94"/>
      <c r="AB151" s="94"/>
      <c r="AC151" s="94"/>
      <c r="AD151" s="94"/>
      <c r="AE151" s="94"/>
      <c r="AF151" s="94"/>
      <c r="AG151" s="94"/>
      <c r="AH151" s="94"/>
      <c r="AI151" s="94"/>
      <c r="AJ151" s="94"/>
      <c r="AK151" s="94"/>
      <c r="AL151" s="94"/>
      <c r="AM151" s="94"/>
    </row>
    <row r="152" spans="1:39" ht="15" x14ac:dyDescent="0.25">
      <c r="A152" s="85"/>
      <c r="B152" s="85"/>
      <c r="C152" s="86"/>
      <c r="D152" s="75"/>
      <c r="E152" s="87"/>
      <c r="F152" s="87"/>
      <c r="G152" s="87"/>
      <c r="H152" s="88"/>
      <c r="I152" s="88"/>
      <c r="J152" s="89"/>
      <c r="K152" s="89"/>
      <c r="L152" s="89"/>
      <c r="M152" s="90"/>
      <c r="N152" s="91"/>
      <c r="O152" s="91"/>
      <c r="P152" s="92"/>
      <c r="Q152" s="82"/>
      <c r="R152" s="14"/>
      <c r="S152" s="14"/>
      <c r="T152" s="14"/>
      <c r="U152" s="93"/>
      <c r="V152" s="93"/>
      <c r="W152" s="14"/>
      <c r="X152" s="94"/>
      <c r="Y152" s="94"/>
      <c r="Z152" s="94"/>
      <c r="AA152" s="94"/>
      <c r="AB152" s="94"/>
      <c r="AC152" s="94"/>
      <c r="AD152" s="94"/>
      <c r="AE152" s="94"/>
      <c r="AF152" s="94"/>
      <c r="AG152" s="94"/>
      <c r="AH152" s="94"/>
      <c r="AI152" s="94"/>
      <c r="AJ152" s="94"/>
      <c r="AK152" s="94"/>
      <c r="AL152" s="94"/>
      <c r="AM152" s="94"/>
    </row>
    <row r="153" spans="1:39" ht="15" x14ac:dyDescent="0.25">
      <c r="A153" s="85"/>
      <c r="B153" s="85"/>
      <c r="C153" s="86"/>
      <c r="D153" s="75"/>
      <c r="E153" s="87"/>
      <c r="F153" s="87"/>
      <c r="G153" s="87"/>
      <c r="H153" s="88"/>
      <c r="I153" s="88"/>
      <c r="J153" s="89"/>
      <c r="K153" s="89"/>
      <c r="L153" s="89"/>
      <c r="M153" s="90"/>
      <c r="N153" s="91"/>
      <c r="O153" s="91"/>
      <c r="P153" s="92"/>
      <c r="Q153" s="82"/>
      <c r="R153" s="14"/>
      <c r="S153" s="14"/>
      <c r="T153" s="14"/>
      <c r="U153" s="93"/>
      <c r="V153" s="93"/>
      <c r="W153" s="14"/>
      <c r="X153" s="94"/>
      <c r="Y153" s="94"/>
      <c r="Z153" s="94"/>
      <c r="AA153" s="94"/>
      <c r="AB153" s="94"/>
      <c r="AC153" s="94"/>
      <c r="AD153" s="94"/>
      <c r="AE153" s="94"/>
      <c r="AF153" s="94"/>
      <c r="AG153" s="94"/>
      <c r="AH153" s="94"/>
      <c r="AI153" s="94"/>
      <c r="AJ153" s="94"/>
      <c r="AK153" s="94"/>
      <c r="AL153" s="94"/>
      <c r="AM153" s="94"/>
    </row>
    <row r="154" spans="1:39" ht="15" x14ac:dyDescent="0.25">
      <c r="A154" s="85"/>
      <c r="B154" s="85"/>
      <c r="C154" s="86"/>
      <c r="D154" s="75"/>
      <c r="E154" s="87"/>
      <c r="F154" s="87"/>
      <c r="G154" s="87"/>
      <c r="H154" s="88"/>
      <c r="I154" s="88"/>
      <c r="J154" s="89"/>
      <c r="K154" s="89"/>
      <c r="L154" s="89"/>
      <c r="M154" s="90"/>
      <c r="N154" s="91"/>
      <c r="O154" s="91"/>
      <c r="P154" s="92"/>
      <c r="Q154" s="82"/>
      <c r="R154" s="14"/>
      <c r="S154" s="14"/>
      <c r="T154" s="14"/>
      <c r="U154" s="93"/>
      <c r="V154" s="93"/>
      <c r="W154" s="14"/>
      <c r="X154" s="94"/>
      <c r="Y154" s="94"/>
      <c r="Z154" s="94"/>
      <c r="AA154" s="94"/>
      <c r="AB154" s="94"/>
      <c r="AC154" s="94"/>
      <c r="AD154" s="94"/>
      <c r="AE154" s="94"/>
      <c r="AF154" s="94"/>
      <c r="AG154" s="94"/>
      <c r="AH154" s="94"/>
      <c r="AI154" s="94"/>
      <c r="AJ154" s="94"/>
      <c r="AK154" s="94"/>
      <c r="AL154" s="94"/>
      <c r="AM154" s="94"/>
    </row>
    <row r="155" spans="1:39" ht="15" x14ac:dyDescent="0.25">
      <c r="A155" s="85"/>
      <c r="B155" s="85"/>
      <c r="C155" s="86"/>
      <c r="D155" s="75"/>
      <c r="E155" s="87"/>
      <c r="F155" s="87"/>
      <c r="G155" s="87"/>
      <c r="H155" s="88"/>
      <c r="I155" s="88"/>
      <c r="J155" s="89"/>
      <c r="K155" s="89"/>
      <c r="L155" s="89"/>
      <c r="M155" s="90"/>
      <c r="N155" s="91"/>
      <c r="O155" s="91"/>
      <c r="P155" s="92"/>
      <c r="Q155" s="82"/>
      <c r="R155" s="14"/>
      <c r="S155" s="14"/>
      <c r="T155" s="14"/>
      <c r="U155" s="93"/>
      <c r="V155" s="93"/>
      <c r="W155" s="14"/>
      <c r="X155" s="94"/>
      <c r="Y155" s="94"/>
      <c r="Z155" s="94"/>
      <c r="AA155" s="94"/>
      <c r="AB155" s="94"/>
      <c r="AC155" s="94"/>
      <c r="AD155" s="94"/>
      <c r="AE155" s="94"/>
      <c r="AF155" s="94"/>
      <c r="AG155" s="94"/>
      <c r="AH155" s="94"/>
      <c r="AI155" s="94"/>
      <c r="AJ155" s="94"/>
      <c r="AK155" s="94"/>
      <c r="AL155" s="94"/>
      <c r="AM155" s="94"/>
    </row>
    <row r="156" spans="1:39" ht="15" x14ac:dyDescent="0.25">
      <c r="A156" s="85"/>
      <c r="B156" s="85"/>
      <c r="C156" s="86"/>
      <c r="D156" s="75"/>
      <c r="E156" s="87"/>
      <c r="F156" s="87"/>
      <c r="G156" s="87"/>
      <c r="H156" s="88"/>
      <c r="I156" s="88"/>
      <c r="J156" s="89"/>
      <c r="K156" s="89"/>
      <c r="L156" s="89"/>
      <c r="M156" s="90"/>
      <c r="N156" s="91"/>
      <c r="O156" s="91"/>
      <c r="P156" s="92"/>
      <c r="Q156" s="82"/>
      <c r="R156" s="14"/>
      <c r="S156" s="14"/>
      <c r="T156" s="14"/>
      <c r="U156" s="93"/>
      <c r="V156" s="93"/>
      <c r="W156" s="14"/>
      <c r="X156" s="94"/>
      <c r="Y156" s="94"/>
      <c r="Z156" s="94"/>
      <c r="AA156" s="94"/>
      <c r="AB156" s="94"/>
      <c r="AC156" s="94"/>
      <c r="AD156" s="94"/>
      <c r="AE156" s="94"/>
      <c r="AF156" s="94"/>
      <c r="AG156" s="94"/>
      <c r="AH156" s="94"/>
      <c r="AI156" s="94"/>
      <c r="AJ156" s="94"/>
      <c r="AK156" s="94"/>
      <c r="AL156" s="94"/>
      <c r="AM156" s="94"/>
    </row>
    <row r="157" spans="1:39" ht="15" x14ac:dyDescent="0.25">
      <c r="A157" s="85"/>
      <c r="B157" s="85"/>
      <c r="C157" s="86"/>
      <c r="D157" s="75"/>
      <c r="E157" s="87"/>
      <c r="F157" s="87"/>
      <c r="G157" s="87"/>
      <c r="H157" s="88"/>
      <c r="I157" s="88"/>
      <c r="J157" s="89"/>
      <c r="K157" s="89"/>
      <c r="L157" s="89"/>
      <c r="M157" s="90"/>
      <c r="N157" s="91"/>
      <c r="O157" s="91"/>
      <c r="P157" s="92"/>
      <c r="Q157" s="82"/>
      <c r="R157" s="14"/>
      <c r="S157" s="14"/>
      <c r="T157" s="14"/>
      <c r="U157" s="93"/>
      <c r="V157" s="93"/>
      <c r="W157" s="14"/>
      <c r="X157" s="94"/>
      <c r="Y157" s="94"/>
      <c r="Z157" s="94"/>
      <c r="AA157" s="94"/>
      <c r="AB157" s="94"/>
      <c r="AC157" s="94"/>
      <c r="AD157" s="94"/>
      <c r="AE157" s="94"/>
      <c r="AF157" s="94"/>
      <c r="AG157" s="94"/>
      <c r="AH157" s="94"/>
      <c r="AI157" s="94"/>
      <c r="AJ157" s="94"/>
      <c r="AK157" s="94"/>
      <c r="AL157" s="94"/>
      <c r="AM157" s="94"/>
    </row>
    <row r="158" spans="1:39" ht="15" x14ac:dyDescent="0.25">
      <c r="A158" s="85"/>
      <c r="B158" s="85"/>
      <c r="C158" s="86"/>
      <c r="D158" s="75"/>
      <c r="E158" s="87"/>
      <c r="F158" s="87"/>
      <c r="G158" s="87"/>
      <c r="H158" s="88"/>
      <c r="I158" s="88"/>
      <c r="J158" s="89"/>
      <c r="K158" s="89"/>
      <c r="L158" s="89"/>
      <c r="M158" s="90"/>
      <c r="N158" s="91"/>
      <c r="O158" s="91"/>
      <c r="P158" s="92"/>
      <c r="Q158" s="82"/>
      <c r="R158" s="14"/>
      <c r="S158" s="14"/>
      <c r="T158" s="14"/>
      <c r="U158" s="93"/>
      <c r="V158" s="93"/>
      <c r="W158" s="14"/>
      <c r="X158" s="94"/>
      <c r="Y158" s="94"/>
      <c r="Z158" s="94"/>
      <c r="AA158" s="94"/>
      <c r="AB158" s="94"/>
      <c r="AC158" s="94"/>
      <c r="AD158" s="94"/>
      <c r="AE158" s="94"/>
      <c r="AF158" s="94"/>
      <c r="AG158" s="94"/>
      <c r="AH158" s="94"/>
      <c r="AI158" s="94"/>
      <c r="AJ158" s="94"/>
      <c r="AK158" s="94"/>
      <c r="AL158" s="94"/>
      <c r="AM158" s="94"/>
    </row>
    <row r="159" spans="1:39" ht="15" x14ac:dyDescent="0.25">
      <c r="A159" s="85"/>
      <c r="B159" s="85"/>
      <c r="C159" s="86"/>
      <c r="D159" s="75"/>
      <c r="E159" s="87"/>
      <c r="F159" s="87"/>
      <c r="G159" s="87"/>
      <c r="H159" s="88"/>
      <c r="I159" s="88"/>
      <c r="J159" s="89"/>
      <c r="K159" s="89"/>
      <c r="L159" s="89"/>
      <c r="M159" s="90"/>
      <c r="N159" s="91"/>
      <c r="O159" s="91"/>
      <c r="P159" s="92"/>
      <c r="Q159" s="82"/>
      <c r="R159" s="14"/>
      <c r="S159" s="14"/>
      <c r="T159" s="14"/>
      <c r="U159" s="93"/>
      <c r="V159" s="93"/>
      <c r="W159" s="14"/>
      <c r="X159" s="94"/>
      <c r="Y159" s="94"/>
      <c r="Z159" s="94"/>
      <c r="AA159" s="94"/>
      <c r="AB159" s="94"/>
      <c r="AC159" s="94"/>
      <c r="AD159" s="94"/>
      <c r="AE159" s="94"/>
      <c r="AF159" s="94"/>
      <c r="AG159" s="94"/>
      <c r="AH159" s="94"/>
      <c r="AI159" s="94"/>
      <c r="AJ159" s="94"/>
      <c r="AK159" s="94"/>
      <c r="AL159" s="94"/>
      <c r="AM159" s="94"/>
    </row>
    <row r="160" spans="1:39" ht="15" x14ac:dyDescent="0.25">
      <c r="A160" s="85"/>
      <c r="B160" s="85"/>
      <c r="C160" s="86"/>
      <c r="D160" s="75"/>
      <c r="E160" s="87"/>
      <c r="F160" s="87"/>
      <c r="G160" s="87"/>
      <c r="H160" s="88"/>
      <c r="I160" s="88"/>
      <c r="J160" s="89"/>
      <c r="K160" s="89"/>
      <c r="L160" s="89"/>
      <c r="M160" s="90"/>
      <c r="N160" s="91"/>
      <c r="O160" s="91"/>
      <c r="P160" s="92"/>
      <c r="Q160" s="82"/>
      <c r="R160" s="14"/>
      <c r="S160" s="14"/>
      <c r="T160" s="14"/>
      <c r="U160" s="93"/>
      <c r="V160" s="93"/>
      <c r="W160" s="14"/>
      <c r="X160" s="94"/>
      <c r="Y160" s="94"/>
      <c r="Z160" s="94"/>
      <c r="AA160" s="94"/>
      <c r="AB160" s="94"/>
      <c r="AC160" s="94"/>
      <c r="AD160" s="94"/>
      <c r="AE160" s="94"/>
      <c r="AF160" s="94"/>
      <c r="AG160" s="94"/>
      <c r="AH160" s="94"/>
      <c r="AI160" s="94"/>
      <c r="AJ160" s="94"/>
      <c r="AK160" s="94"/>
      <c r="AL160" s="94"/>
      <c r="AM160" s="94"/>
    </row>
    <row r="161" spans="1:39" ht="15" x14ac:dyDescent="0.25">
      <c r="A161" s="85"/>
      <c r="B161" s="85"/>
      <c r="C161" s="86"/>
      <c r="D161" s="75"/>
      <c r="E161" s="87"/>
      <c r="F161" s="87"/>
      <c r="G161" s="87"/>
      <c r="H161" s="88"/>
      <c r="I161" s="88"/>
      <c r="J161" s="89"/>
      <c r="K161" s="89"/>
      <c r="L161" s="89"/>
      <c r="M161" s="90"/>
      <c r="N161" s="91"/>
      <c r="O161" s="91"/>
      <c r="P161" s="92"/>
      <c r="Q161" s="82"/>
      <c r="R161" s="14"/>
      <c r="S161" s="14"/>
      <c r="T161" s="14"/>
      <c r="U161" s="93"/>
      <c r="V161" s="93"/>
      <c r="W161" s="14"/>
      <c r="X161" s="94"/>
      <c r="Y161" s="94"/>
      <c r="Z161" s="94"/>
      <c r="AA161" s="94"/>
      <c r="AB161" s="94"/>
      <c r="AC161" s="94"/>
      <c r="AD161" s="94"/>
      <c r="AE161" s="94"/>
      <c r="AF161" s="94"/>
      <c r="AG161" s="94"/>
      <c r="AH161" s="94"/>
      <c r="AI161" s="94"/>
      <c r="AJ161" s="94"/>
      <c r="AK161" s="94"/>
      <c r="AL161" s="94"/>
      <c r="AM161" s="94"/>
    </row>
    <row r="162" spans="1:39" ht="15" x14ac:dyDescent="0.25">
      <c r="A162" s="85"/>
      <c r="B162" s="85"/>
      <c r="C162" s="86"/>
      <c r="D162" s="75"/>
      <c r="E162" s="87"/>
      <c r="F162" s="87"/>
      <c r="G162" s="87"/>
      <c r="H162" s="88"/>
      <c r="I162" s="88"/>
      <c r="J162" s="89"/>
      <c r="K162" s="89"/>
      <c r="L162" s="89"/>
      <c r="M162" s="90"/>
      <c r="N162" s="91"/>
      <c r="O162" s="91"/>
      <c r="P162" s="92"/>
      <c r="Q162" s="82"/>
      <c r="R162" s="14"/>
      <c r="S162" s="14"/>
      <c r="T162" s="14"/>
      <c r="U162" s="93"/>
      <c r="V162" s="93"/>
      <c r="W162" s="14"/>
      <c r="X162" s="94"/>
      <c r="Y162" s="94"/>
      <c r="Z162" s="94"/>
      <c r="AA162" s="94"/>
      <c r="AB162" s="94"/>
      <c r="AC162" s="94"/>
      <c r="AD162" s="94"/>
      <c r="AE162" s="94"/>
      <c r="AF162" s="94"/>
      <c r="AG162" s="94"/>
      <c r="AH162" s="94"/>
      <c r="AI162" s="94"/>
      <c r="AJ162" s="94"/>
      <c r="AK162" s="94"/>
      <c r="AL162" s="94"/>
      <c r="AM162" s="94"/>
    </row>
    <row r="163" spans="1:39" ht="15" x14ac:dyDescent="0.25">
      <c r="A163" s="85"/>
      <c r="B163" s="85"/>
      <c r="C163" s="86"/>
      <c r="D163" s="75"/>
      <c r="E163" s="87"/>
      <c r="F163" s="87"/>
      <c r="G163" s="87"/>
      <c r="H163" s="88"/>
      <c r="I163" s="88"/>
      <c r="J163" s="89"/>
      <c r="K163" s="89"/>
      <c r="L163" s="89"/>
      <c r="M163" s="90"/>
      <c r="N163" s="91"/>
      <c r="O163" s="91"/>
      <c r="P163" s="92"/>
      <c r="Q163" s="82"/>
      <c r="R163" s="14"/>
      <c r="S163" s="14"/>
      <c r="T163" s="14"/>
      <c r="U163" s="93"/>
      <c r="V163" s="93"/>
      <c r="W163" s="14"/>
      <c r="X163" s="94"/>
      <c r="Y163" s="94"/>
      <c r="Z163" s="94"/>
      <c r="AA163" s="94"/>
      <c r="AB163" s="94"/>
      <c r="AC163" s="94"/>
      <c r="AD163" s="94"/>
      <c r="AE163" s="94"/>
      <c r="AF163" s="94"/>
      <c r="AG163" s="94"/>
      <c r="AH163" s="94"/>
      <c r="AI163" s="94"/>
      <c r="AJ163" s="94"/>
      <c r="AK163" s="94"/>
      <c r="AL163" s="94"/>
      <c r="AM163" s="94"/>
    </row>
    <row r="164" spans="1:39" ht="15" x14ac:dyDescent="0.25">
      <c r="A164" s="85"/>
      <c r="B164" s="85"/>
      <c r="C164" s="86"/>
      <c r="D164" s="75"/>
      <c r="E164" s="87"/>
      <c r="F164" s="87"/>
      <c r="G164" s="87"/>
      <c r="H164" s="88"/>
      <c r="I164" s="88"/>
      <c r="J164" s="89"/>
      <c r="K164" s="89"/>
      <c r="L164" s="89"/>
      <c r="M164" s="90"/>
      <c r="N164" s="91"/>
      <c r="O164" s="91"/>
      <c r="P164" s="92"/>
      <c r="Q164" s="82"/>
      <c r="R164" s="14"/>
      <c r="S164" s="14"/>
      <c r="T164" s="14"/>
      <c r="U164" s="93"/>
      <c r="V164" s="93"/>
      <c r="W164" s="14"/>
      <c r="X164" s="94"/>
      <c r="Y164" s="94"/>
      <c r="Z164" s="94"/>
      <c r="AA164" s="94"/>
      <c r="AB164" s="94"/>
      <c r="AC164" s="94"/>
      <c r="AD164" s="94"/>
      <c r="AE164" s="94"/>
      <c r="AF164" s="94"/>
      <c r="AG164" s="94"/>
      <c r="AH164" s="94"/>
      <c r="AI164" s="94"/>
      <c r="AJ164" s="94"/>
      <c r="AK164" s="94"/>
      <c r="AL164" s="94"/>
      <c r="AM164" s="94"/>
    </row>
    <row r="165" spans="1:39" ht="15" x14ac:dyDescent="0.25">
      <c r="A165" s="85"/>
      <c r="B165" s="85"/>
      <c r="C165" s="86"/>
      <c r="D165" s="75"/>
      <c r="E165" s="87"/>
      <c r="F165" s="87"/>
      <c r="G165" s="87"/>
      <c r="H165" s="88"/>
      <c r="I165" s="88"/>
      <c r="J165" s="89"/>
      <c r="K165" s="89"/>
      <c r="L165" s="89"/>
      <c r="M165" s="90"/>
      <c r="N165" s="91"/>
      <c r="O165" s="91"/>
      <c r="P165" s="92"/>
      <c r="Q165" s="82"/>
      <c r="R165" s="14"/>
      <c r="S165" s="14"/>
      <c r="T165" s="14"/>
      <c r="U165" s="93"/>
      <c r="V165" s="93"/>
      <c r="W165" s="14"/>
      <c r="X165" s="94"/>
      <c r="Y165" s="94"/>
      <c r="Z165" s="94"/>
      <c r="AA165" s="94"/>
      <c r="AB165" s="94"/>
      <c r="AC165" s="94"/>
      <c r="AD165" s="94"/>
      <c r="AE165" s="94"/>
      <c r="AF165" s="94"/>
      <c r="AG165" s="94"/>
      <c r="AH165" s="94"/>
      <c r="AI165" s="94"/>
      <c r="AJ165" s="94"/>
      <c r="AK165" s="94"/>
      <c r="AL165" s="94"/>
      <c r="AM165" s="94"/>
    </row>
    <row r="166" spans="1:39" ht="15" x14ac:dyDescent="0.25">
      <c r="A166" s="85"/>
      <c r="B166" s="85"/>
      <c r="C166" s="86"/>
      <c r="D166" s="75"/>
      <c r="E166" s="87"/>
      <c r="F166" s="87"/>
      <c r="G166" s="87"/>
      <c r="H166" s="88"/>
      <c r="I166" s="88"/>
      <c r="J166" s="89"/>
      <c r="K166" s="89"/>
      <c r="L166" s="89"/>
      <c r="M166" s="90"/>
      <c r="N166" s="91"/>
      <c r="O166" s="91"/>
      <c r="P166" s="92"/>
      <c r="Q166" s="82"/>
      <c r="R166" s="14"/>
      <c r="S166" s="14"/>
      <c r="T166" s="14"/>
      <c r="U166" s="93"/>
      <c r="V166" s="93"/>
      <c r="W166" s="14"/>
      <c r="X166" s="94"/>
      <c r="Y166" s="94"/>
      <c r="Z166" s="94"/>
      <c r="AA166" s="94"/>
      <c r="AB166" s="94"/>
      <c r="AC166" s="94"/>
      <c r="AD166" s="94"/>
      <c r="AE166" s="94"/>
      <c r="AF166" s="94"/>
      <c r="AG166" s="94"/>
      <c r="AH166" s="94"/>
      <c r="AI166" s="94"/>
      <c r="AJ166" s="94"/>
      <c r="AK166" s="94"/>
      <c r="AL166" s="94"/>
      <c r="AM166" s="94"/>
    </row>
    <row r="167" spans="1:39" ht="15" x14ac:dyDescent="0.25">
      <c r="A167" s="85"/>
      <c r="B167" s="85"/>
      <c r="C167" s="86"/>
      <c r="D167" s="75"/>
      <c r="E167" s="87"/>
      <c r="F167" s="87"/>
      <c r="G167" s="87"/>
      <c r="H167" s="88"/>
      <c r="I167" s="88"/>
      <c r="J167" s="89"/>
      <c r="K167" s="89"/>
      <c r="L167" s="89"/>
      <c r="M167" s="90"/>
      <c r="N167" s="91"/>
      <c r="O167" s="91"/>
      <c r="P167" s="92"/>
      <c r="Q167" s="82"/>
      <c r="R167" s="14"/>
      <c r="S167" s="14"/>
      <c r="T167" s="14"/>
      <c r="U167" s="93"/>
      <c r="V167" s="93"/>
      <c r="W167" s="14"/>
      <c r="X167" s="94"/>
      <c r="Y167" s="94"/>
      <c r="Z167" s="94"/>
      <c r="AA167" s="94"/>
      <c r="AB167" s="94"/>
      <c r="AC167" s="94"/>
      <c r="AD167" s="94"/>
      <c r="AE167" s="94"/>
      <c r="AF167" s="94"/>
      <c r="AG167" s="94"/>
      <c r="AH167" s="94"/>
      <c r="AI167" s="94"/>
      <c r="AJ167" s="94"/>
      <c r="AK167" s="94"/>
      <c r="AL167" s="94"/>
      <c r="AM167" s="94"/>
    </row>
    <row r="168" spans="1:39" ht="15" x14ac:dyDescent="0.25">
      <c r="A168" s="85"/>
      <c r="B168" s="85"/>
      <c r="C168" s="86"/>
      <c r="D168" s="75"/>
      <c r="E168" s="87"/>
      <c r="F168" s="87"/>
      <c r="G168" s="87"/>
      <c r="H168" s="88"/>
      <c r="I168" s="88"/>
      <c r="J168" s="89"/>
      <c r="K168" s="89"/>
      <c r="L168" s="89"/>
      <c r="M168" s="90"/>
      <c r="N168" s="91"/>
      <c r="O168" s="91"/>
      <c r="P168" s="92"/>
      <c r="Q168" s="82"/>
      <c r="R168" s="14"/>
      <c r="S168" s="14"/>
      <c r="T168" s="14"/>
      <c r="U168" s="93"/>
      <c r="V168" s="93"/>
      <c r="W168" s="14"/>
      <c r="X168" s="94"/>
      <c r="Y168" s="94"/>
      <c r="Z168" s="94"/>
      <c r="AA168" s="94"/>
      <c r="AB168" s="94"/>
      <c r="AC168" s="94"/>
      <c r="AD168" s="94"/>
      <c r="AE168" s="94"/>
      <c r="AF168" s="94"/>
      <c r="AG168" s="94"/>
      <c r="AH168" s="94"/>
      <c r="AI168" s="94"/>
      <c r="AJ168" s="94"/>
      <c r="AK168" s="94"/>
      <c r="AL168" s="94"/>
      <c r="AM168" s="94"/>
    </row>
    <row r="169" spans="1:39" ht="15" x14ac:dyDescent="0.25">
      <c r="A169" s="85"/>
      <c r="B169" s="85"/>
      <c r="C169" s="86"/>
      <c r="D169" s="75"/>
      <c r="E169" s="87"/>
      <c r="F169" s="87"/>
      <c r="G169" s="87"/>
      <c r="H169" s="88"/>
      <c r="I169" s="88"/>
      <c r="J169" s="89"/>
      <c r="K169" s="89"/>
      <c r="L169" s="89"/>
      <c r="M169" s="90"/>
      <c r="N169" s="91"/>
      <c r="O169" s="91"/>
      <c r="P169" s="92"/>
      <c r="Q169" s="82"/>
      <c r="R169" s="14"/>
      <c r="S169" s="14"/>
      <c r="T169" s="14"/>
      <c r="U169" s="93"/>
      <c r="V169" s="93"/>
      <c r="W169" s="14"/>
      <c r="X169" s="94"/>
      <c r="Y169" s="94"/>
      <c r="Z169" s="94"/>
      <c r="AA169" s="94"/>
      <c r="AB169" s="94"/>
      <c r="AC169" s="94"/>
      <c r="AD169" s="94"/>
      <c r="AE169" s="94"/>
      <c r="AF169" s="94"/>
      <c r="AG169" s="94"/>
      <c r="AH169" s="94"/>
      <c r="AI169" s="94"/>
      <c r="AJ169" s="94"/>
      <c r="AK169" s="94"/>
      <c r="AL169" s="94"/>
      <c r="AM169" s="94"/>
    </row>
    <row r="170" spans="1:39" ht="15" x14ac:dyDescent="0.25">
      <c r="A170" s="85"/>
      <c r="B170" s="85"/>
      <c r="C170" s="86"/>
      <c r="D170" s="75"/>
      <c r="E170" s="87"/>
      <c r="F170" s="87"/>
      <c r="G170" s="87"/>
      <c r="H170" s="88"/>
      <c r="I170" s="88"/>
      <c r="J170" s="89"/>
      <c r="K170" s="89"/>
      <c r="L170" s="89"/>
      <c r="M170" s="90"/>
      <c r="N170" s="91"/>
      <c r="O170" s="91"/>
      <c r="P170" s="92"/>
      <c r="Q170" s="82"/>
      <c r="R170" s="14"/>
      <c r="S170" s="14"/>
      <c r="T170" s="14"/>
      <c r="U170" s="93"/>
      <c r="V170" s="93"/>
      <c r="W170" s="14"/>
      <c r="X170" s="94"/>
      <c r="Y170" s="94"/>
      <c r="Z170" s="94"/>
      <c r="AA170" s="94"/>
      <c r="AB170" s="94"/>
      <c r="AC170" s="94"/>
      <c r="AD170" s="94"/>
      <c r="AE170" s="94"/>
      <c r="AF170" s="94"/>
      <c r="AG170" s="94"/>
      <c r="AH170" s="94"/>
      <c r="AI170" s="94"/>
      <c r="AJ170" s="94"/>
      <c r="AK170" s="94"/>
      <c r="AL170" s="94"/>
      <c r="AM170" s="94"/>
    </row>
    <row r="171" spans="1:39" ht="15" x14ac:dyDescent="0.25">
      <c r="A171" s="85"/>
      <c r="B171" s="85"/>
      <c r="C171" s="86"/>
      <c r="D171" s="75"/>
      <c r="E171" s="87"/>
      <c r="F171" s="87"/>
      <c r="G171" s="87"/>
      <c r="H171" s="88"/>
      <c r="I171" s="88"/>
      <c r="J171" s="89"/>
      <c r="K171" s="89"/>
      <c r="L171" s="89"/>
      <c r="M171" s="90"/>
      <c r="N171" s="91"/>
      <c r="O171" s="91"/>
      <c r="P171" s="92"/>
      <c r="Q171" s="82"/>
      <c r="R171" s="14"/>
      <c r="S171" s="14"/>
      <c r="T171" s="14"/>
      <c r="U171" s="93"/>
      <c r="V171" s="93"/>
      <c r="W171" s="14"/>
      <c r="X171" s="94"/>
      <c r="Y171" s="94"/>
      <c r="Z171" s="94"/>
      <c r="AA171" s="94"/>
      <c r="AB171" s="94"/>
      <c r="AC171" s="94"/>
      <c r="AD171" s="94"/>
      <c r="AE171" s="94"/>
      <c r="AF171" s="94"/>
      <c r="AG171" s="94"/>
      <c r="AH171" s="94"/>
      <c r="AI171" s="94"/>
      <c r="AJ171" s="94"/>
      <c r="AK171" s="94"/>
      <c r="AL171" s="94"/>
      <c r="AM171" s="94"/>
    </row>
    <row r="172" spans="1:39" ht="15" x14ac:dyDescent="0.25">
      <c r="A172" s="85"/>
      <c r="B172" s="85"/>
      <c r="C172" s="86"/>
      <c r="D172" s="75"/>
      <c r="E172" s="87"/>
      <c r="F172" s="87"/>
      <c r="G172" s="87"/>
      <c r="H172" s="88"/>
      <c r="I172" s="88"/>
      <c r="J172" s="89"/>
      <c r="K172" s="89"/>
      <c r="L172" s="89"/>
      <c r="M172" s="90"/>
      <c r="N172" s="91"/>
      <c r="O172" s="91"/>
      <c r="P172" s="92"/>
      <c r="Q172" s="82"/>
      <c r="R172" s="14"/>
      <c r="S172" s="14"/>
      <c r="T172" s="14"/>
      <c r="U172" s="93"/>
      <c r="V172" s="93"/>
      <c r="W172" s="14"/>
      <c r="X172" s="94"/>
      <c r="Y172" s="94"/>
      <c r="Z172" s="94"/>
      <c r="AA172" s="94"/>
      <c r="AB172" s="94"/>
      <c r="AC172" s="94"/>
      <c r="AD172" s="94"/>
      <c r="AE172" s="94"/>
      <c r="AF172" s="94"/>
      <c r="AG172" s="94"/>
      <c r="AH172" s="94"/>
      <c r="AI172" s="94"/>
      <c r="AJ172" s="94"/>
      <c r="AK172" s="94"/>
      <c r="AL172" s="94"/>
      <c r="AM172" s="94"/>
    </row>
    <row r="173" spans="1:39" ht="15" x14ac:dyDescent="0.25">
      <c r="A173" s="85"/>
      <c r="B173" s="85"/>
      <c r="C173" s="86"/>
      <c r="D173" s="75"/>
      <c r="E173" s="87"/>
      <c r="F173" s="87"/>
      <c r="G173" s="87"/>
      <c r="H173" s="88"/>
      <c r="I173" s="88"/>
      <c r="J173" s="89"/>
      <c r="K173" s="89"/>
      <c r="L173" s="89"/>
      <c r="M173" s="90"/>
      <c r="N173" s="91"/>
      <c r="O173" s="91"/>
      <c r="P173" s="92"/>
      <c r="Q173" s="82"/>
      <c r="R173" s="14"/>
      <c r="S173" s="14"/>
      <c r="T173" s="14"/>
      <c r="U173" s="93"/>
      <c r="V173" s="93"/>
      <c r="W173" s="14"/>
      <c r="X173" s="94"/>
      <c r="Y173" s="94"/>
      <c r="Z173" s="94"/>
      <c r="AA173" s="94"/>
      <c r="AB173" s="94"/>
      <c r="AC173" s="94"/>
      <c r="AD173" s="94"/>
      <c r="AE173" s="94"/>
      <c r="AF173" s="94"/>
      <c r="AG173" s="94"/>
      <c r="AH173" s="94"/>
      <c r="AI173" s="94"/>
      <c r="AJ173" s="94"/>
      <c r="AK173" s="94"/>
      <c r="AL173" s="94"/>
      <c r="AM173" s="94"/>
    </row>
    <row r="174" spans="1:39" ht="15" x14ac:dyDescent="0.25">
      <c r="A174" s="85"/>
      <c r="B174" s="85"/>
      <c r="C174" s="86"/>
      <c r="D174" s="75"/>
      <c r="E174" s="87"/>
      <c r="F174" s="87"/>
      <c r="G174" s="87"/>
      <c r="H174" s="88"/>
      <c r="I174" s="88"/>
      <c r="J174" s="89"/>
      <c r="K174" s="89"/>
      <c r="L174" s="89"/>
      <c r="M174" s="90"/>
      <c r="N174" s="91"/>
      <c r="O174" s="91"/>
      <c r="P174" s="92"/>
      <c r="Q174" s="82"/>
      <c r="R174" s="14"/>
      <c r="S174" s="14"/>
      <c r="T174" s="14"/>
      <c r="U174" s="93"/>
      <c r="V174" s="93"/>
      <c r="W174" s="14"/>
      <c r="X174" s="94"/>
      <c r="Y174" s="94"/>
      <c r="Z174" s="94"/>
      <c r="AA174" s="94"/>
      <c r="AB174" s="94"/>
      <c r="AC174" s="94"/>
      <c r="AD174" s="94"/>
      <c r="AE174" s="94"/>
      <c r="AF174" s="94"/>
      <c r="AG174" s="94"/>
      <c r="AH174" s="94"/>
      <c r="AI174" s="94"/>
      <c r="AJ174" s="94"/>
      <c r="AK174" s="94"/>
      <c r="AL174" s="94"/>
      <c r="AM174" s="94"/>
    </row>
    <row r="175" spans="1:39" ht="15" x14ac:dyDescent="0.25">
      <c r="A175" s="85"/>
      <c r="B175" s="85"/>
      <c r="C175" s="95"/>
      <c r="D175" s="75"/>
      <c r="E175" s="87"/>
      <c r="F175" s="87"/>
      <c r="G175" s="87"/>
      <c r="H175" s="88"/>
      <c r="I175" s="88"/>
      <c r="J175" s="89"/>
      <c r="K175" s="89"/>
      <c r="L175" s="89"/>
      <c r="M175" s="90"/>
      <c r="N175" s="91"/>
      <c r="O175" s="91"/>
      <c r="P175" s="92"/>
      <c r="Q175" s="82"/>
      <c r="R175" s="14"/>
      <c r="S175" s="14"/>
      <c r="T175" s="14"/>
      <c r="U175" s="93"/>
      <c r="V175" s="93"/>
      <c r="W175" s="14"/>
      <c r="X175" s="94"/>
      <c r="Y175" s="94"/>
      <c r="Z175" s="94"/>
      <c r="AA175" s="94"/>
      <c r="AB175" s="94"/>
      <c r="AC175" s="94"/>
      <c r="AD175" s="94"/>
      <c r="AE175" s="94"/>
      <c r="AF175" s="94"/>
      <c r="AG175" s="94"/>
      <c r="AH175" s="94"/>
      <c r="AI175" s="94"/>
      <c r="AJ175" s="94"/>
      <c r="AK175" s="94"/>
      <c r="AL175" s="94"/>
      <c r="AM175" s="94"/>
    </row>
    <row r="176" spans="1:39" ht="15" x14ac:dyDescent="0.25">
      <c r="A176" s="85"/>
      <c r="B176" s="85"/>
      <c r="C176" s="86"/>
      <c r="D176" s="75"/>
      <c r="E176" s="87"/>
      <c r="F176" s="87"/>
      <c r="G176" s="87"/>
      <c r="H176" s="88"/>
      <c r="I176" s="88"/>
      <c r="J176" s="89"/>
      <c r="K176" s="89"/>
      <c r="L176" s="89"/>
      <c r="M176" s="90"/>
      <c r="N176" s="91"/>
      <c r="O176" s="91"/>
      <c r="P176" s="92"/>
      <c r="Q176" s="82"/>
      <c r="R176" s="14"/>
      <c r="S176" s="14"/>
      <c r="T176" s="14"/>
      <c r="U176" s="93"/>
      <c r="V176" s="93"/>
      <c r="W176" s="14"/>
      <c r="X176" s="94"/>
      <c r="Y176" s="94"/>
      <c r="Z176" s="94"/>
      <c r="AA176" s="94"/>
      <c r="AB176" s="94"/>
      <c r="AC176" s="94"/>
      <c r="AD176" s="94"/>
      <c r="AE176" s="94"/>
      <c r="AF176" s="94"/>
      <c r="AG176" s="94"/>
      <c r="AH176" s="94"/>
      <c r="AI176" s="94"/>
      <c r="AJ176" s="94"/>
      <c r="AK176" s="94"/>
      <c r="AL176" s="94"/>
      <c r="AM176" s="94"/>
    </row>
    <row r="177" spans="1:39" ht="15" x14ac:dyDescent="0.25">
      <c r="A177" s="85"/>
      <c r="B177" s="85"/>
      <c r="C177" s="86"/>
      <c r="D177" s="75"/>
      <c r="E177" s="87"/>
      <c r="F177" s="87"/>
      <c r="G177" s="87"/>
      <c r="H177" s="88"/>
      <c r="I177" s="88"/>
      <c r="J177" s="89"/>
      <c r="K177" s="89"/>
      <c r="L177" s="89"/>
      <c r="M177" s="90"/>
      <c r="N177" s="91"/>
      <c r="O177" s="91"/>
      <c r="P177" s="92"/>
      <c r="Q177" s="82"/>
      <c r="R177" s="14"/>
      <c r="S177" s="14"/>
      <c r="T177" s="14"/>
      <c r="U177" s="93"/>
      <c r="V177" s="93"/>
      <c r="W177" s="14"/>
      <c r="X177" s="94"/>
      <c r="Y177" s="94"/>
      <c r="Z177" s="94"/>
      <c r="AA177" s="94"/>
      <c r="AB177" s="94"/>
      <c r="AC177" s="94"/>
      <c r="AD177" s="94"/>
      <c r="AE177" s="94"/>
      <c r="AF177" s="94"/>
      <c r="AG177" s="94"/>
      <c r="AH177" s="94"/>
      <c r="AI177" s="94"/>
      <c r="AJ177" s="94"/>
      <c r="AK177" s="94"/>
      <c r="AL177" s="94"/>
      <c r="AM177" s="94"/>
    </row>
    <row r="178" spans="1:39" ht="15" x14ac:dyDescent="0.25">
      <c r="A178" s="85"/>
      <c r="B178" s="85"/>
      <c r="C178" s="86"/>
      <c r="D178" s="75"/>
      <c r="E178" s="87"/>
      <c r="F178" s="87"/>
      <c r="G178" s="87"/>
      <c r="H178" s="88"/>
      <c r="I178" s="88"/>
      <c r="J178" s="89"/>
      <c r="K178" s="89"/>
      <c r="L178" s="89"/>
      <c r="M178" s="90"/>
      <c r="N178" s="91"/>
      <c r="O178" s="91"/>
      <c r="P178" s="92"/>
      <c r="Q178" s="82"/>
      <c r="R178" s="14"/>
      <c r="S178" s="14"/>
      <c r="T178" s="14"/>
      <c r="U178" s="93"/>
      <c r="V178" s="93"/>
      <c r="W178" s="14"/>
      <c r="X178" s="94"/>
      <c r="Y178" s="94"/>
      <c r="Z178" s="94"/>
      <c r="AA178" s="94"/>
      <c r="AB178" s="94"/>
      <c r="AC178" s="94"/>
      <c r="AD178" s="94"/>
      <c r="AE178" s="94"/>
      <c r="AF178" s="94"/>
      <c r="AG178" s="94"/>
      <c r="AH178" s="94"/>
      <c r="AI178" s="94"/>
      <c r="AJ178" s="94"/>
      <c r="AK178" s="94"/>
      <c r="AL178" s="94"/>
      <c r="AM178" s="94"/>
    </row>
    <row r="179" spans="1:39" ht="15" x14ac:dyDescent="0.25">
      <c r="A179" s="85"/>
      <c r="B179" s="85"/>
      <c r="C179" s="95"/>
      <c r="D179" s="75"/>
      <c r="E179" s="87"/>
      <c r="F179" s="87"/>
      <c r="G179" s="87"/>
      <c r="H179" s="88"/>
      <c r="I179" s="88"/>
      <c r="J179" s="89"/>
      <c r="K179" s="89"/>
      <c r="L179" s="89"/>
      <c r="M179" s="90"/>
      <c r="N179" s="91"/>
      <c r="O179" s="91"/>
      <c r="P179" s="92"/>
      <c r="Q179" s="82"/>
      <c r="R179" s="14"/>
      <c r="S179" s="14"/>
      <c r="T179" s="14"/>
      <c r="U179" s="93"/>
      <c r="V179" s="93"/>
      <c r="W179" s="14"/>
      <c r="X179" s="94"/>
      <c r="Y179" s="94"/>
      <c r="Z179" s="94"/>
      <c r="AA179" s="94"/>
      <c r="AB179" s="94"/>
      <c r="AC179" s="94"/>
      <c r="AD179" s="94"/>
      <c r="AE179" s="94"/>
      <c r="AF179" s="94"/>
      <c r="AG179" s="94"/>
      <c r="AH179" s="94"/>
      <c r="AI179" s="94"/>
      <c r="AJ179" s="94"/>
      <c r="AK179" s="94"/>
      <c r="AL179" s="94"/>
      <c r="AM179" s="94"/>
    </row>
    <row r="180" spans="1:39" ht="15" x14ac:dyDescent="0.25">
      <c r="A180" s="85"/>
      <c r="B180" s="85"/>
      <c r="C180" s="95"/>
      <c r="D180" s="75"/>
      <c r="E180" s="87"/>
      <c r="F180" s="87"/>
      <c r="G180" s="87"/>
      <c r="H180" s="88"/>
      <c r="I180" s="88"/>
      <c r="J180" s="89"/>
      <c r="K180" s="89"/>
      <c r="L180" s="89"/>
      <c r="M180" s="90"/>
      <c r="N180" s="91"/>
      <c r="O180" s="91"/>
      <c r="P180" s="92"/>
      <c r="Q180" s="82"/>
      <c r="R180" s="14"/>
      <c r="S180" s="14"/>
      <c r="T180" s="14"/>
      <c r="U180" s="93"/>
      <c r="V180" s="93"/>
      <c r="W180" s="14"/>
      <c r="X180" s="94"/>
      <c r="Y180" s="94"/>
      <c r="Z180" s="94"/>
      <c r="AA180" s="94"/>
      <c r="AB180" s="94"/>
      <c r="AC180" s="94"/>
      <c r="AD180" s="94"/>
      <c r="AE180" s="94"/>
      <c r="AF180" s="94"/>
      <c r="AG180" s="94"/>
      <c r="AH180" s="94"/>
      <c r="AI180" s="94"/>
      <c r="AJ180" s="94"/>
      <c r="AK180" s="94"/>
      <c r="AL180" s="94"/>
      <c r="AM180" s="94"/>
    </row>
    <row r="181" spans="1:39" ht="15" x14ac:dyDescent="0.25">
      <c r="A181" s="85"/>
      <c r="B181" s="85"/>
      <c r="C181" s="95"/>
      <c r="D181" s="75"/>
      <c r="E181" s="87"/>
      <c r="F181" s="87"/>
      <c r="G181" s="87"/>
      <c r="H181" s="88"/>
      <c r="I181" s="88"/>
      <c r="J181" s="89"/>
      <c r="K181" s="89"/>
      <c r="L181" s="89"/>
      <c r="M181" s="90"/>
      <c r="N181" s="91"/>
      <c r="O181" s="91"/>
      <c r="P181" s="92"/>
      <c r="Q181" s="82"/>
      <c r="R181" s="14"/>
      <c r="S181" s="14"/>
      <c r="T181" s="14"/>
      <c r="U181" s="93"/>
      <c r="V181" s="93"/>
      <c r="W181" s="14"/>
      <c r="X181" s="94"/>
      <c r="Y181" s="94"/>
      <c r="Z181" s="94"/>
      <c r="AA181" s="94"/>
      <c r="AB181" s="94"/>
      <c r="AC181" s="94"/>
      <c r="AD181" s="94"/>
      <c r="AE181" s="94"/>
      <c r="AF181" s="94"/>
      <c r="AG181" s="94"/>
      <c r="AH181" s="94"/>
      <c r="AI181" s="94"/>
      <c r="AJ181" s="94"/>
      <c r="AK181" s="94"/>
      <c r="AL181" s="94"/>
      <c r="AM181" s="94"/>
    </row>
    <row r="182" spans="1:39" ht="15" x14ac:dyDescent="0.25">
      <c r="A182" s="85"/>
      <c r="B182" s="85"/>
      <c r="C182" s="95"/>
      <c r="D182" s="75"/>
      <c r="E182" s="87"/>
      <c r="F182" s="87"/>
      <c r="G182" s="87"/>
      <c r="H182" s="88"/>
      <c r="I182" s="88"/>
      <c r="J182" s="89"/>
      <c r="K182" s="89"/>
      <c r="L182" s="89"/>
      <c r="M182" s="90"/>
      <c r="N182" s="91"/>
      <c r="O182" s="91"/>
      <c r="P182" s="92"/>
      <c r="Q182" s="82"/>
      <c r="R182" s="14"/>
      <c r="S182" s="14"/>
      <c r="T182" s="14"/>
      <c r="U182" s="93"/>
      <c r="V182" s="93"/>
      <c r="W182" s="14"/>
      <c r="X182" s="94"/>
      <c r="Y182" s="94"/>
      <c r="Z182" s="94"/>
      <c r="AA182" s="94"/>
      <c r="AB182" s="94"/>
      <c r="AC182" s="94"/>
      <c r="AD182" s="94"/>
      <c r="AE182" s="94"/>
      <c r="AF182" s="94"/>
      <c r="AG182" s="94"/>
      <c r="AH182" s="94"/>
      <c r="AI182" s="94"/>
      <c r="AJ182" s="94"/>
      <c r="AK182" s="94"/>
      <c r="AL182" s="94"/>
      <c r="AM182" s="94"/>
    </row>
    <row r="183" spans="1:39" ht="15" x14ac:dyDescent="0.25">
      <c r="A183" s="85"/>
      <c r="B183" s="85"/>
      <c r="C183" s="95"/>
      <c r="D183" s="75"/>
      <c r="E183" s="87"/>
      <c r="F183" s="87"/>
      <c r="G183" s="87"/>
      <c r="H183" s="88"/>
      <c r="I183" s="88"/>
      <c r="J183" s="89"/>
      <c r="K183" s="89"/>
      <c r="L183" s="89"/>
      <c r="M183" s="90"/>
      <c r="N183" s="91"/>
      <c r="O183" s="91"/>
      <c r="P183" s="92"/>
      <c r="Q183" s="82"/>
      <c r="R183" s="14"/>
      <c r="S183" s="14"/>
      <c r="T183" s="14"/>
      <c r="U183" s="93"/>
      <c r="V183" s="93"/>
      <c r="W183" s="14"/>
      <c r="X183" s="94"/>
      <c r="Y183" s="94"/>
      <c r="Z183" s="94"/>
      <c r="AA183" s="94"/>
      <c r="AB183" s="94"/>
      <c r="AC183" s="94"/>
      <c r="AD183" s="94"/>
      <c r="AE183" s="94"/>
      <c r="AF183" s="94"/>
      <c r="AG183" s="94"/>
      <c r="AH183" s="94"/>
      <c r="AI183" s="94"/>
      <c r="AJ183" s="94"/>
      <c r="AK183" s="94"/>
      <c r="AL183" s="94"/>
      <c r="AM183" s="94"/>
    </row>
    <row r="184" spans="1:39" ht="15" x14ac:dyDescent="0.25">
      <c r="A184" s="85"/>
      <c r="B184" s="85"/>
      <c r="C184" s="95"/>
      <c r="D184" s="75"/>
      <c r="X184" s="94"/>
      <c r="Y184" s="94"/>
      <c r="Z184" s="94"/>
      <c r="AA184" s="94"/>
      <c r="AB184" s="94"/>
      <c r="AC184" s="94"/>
      <c r="AD184" s="94"/>
      <c r="AE184" s="94"/>
      <c r="AF184" s="94"/>
      <c r="AG184" s="94"/>
      <c r="AH184" s="94"/>
      <c r="AI184" s="94"/>
      <c r="AJ184" s="94"/>
      <c r="AK184" s="94"/>
      <c r="AL184" s="94"/>
      <c r="AM184" s="94"/>
    </row>
    <row r="185" spans="1:39" ht="15" x14ac:dyDescent="0.25">
      <c r="A185" s="85"/>
      <c r="B185" s="85"/>
      <c r="C185" s="95"/>
      <c r="D185" s="75"/>
      <c r="X185" s="94"/>
      <c r="Y185" s="94"/>
      <c r="Z185" s="94"/>
      <c r="AA185" s="94"/>
      <c r="AB185" s="94"/>
      <c r="AC185" s="94"/>
      <c r="AD185" s="94"/>
      <c r="AE185" s="94"/>
      <c r="AF185" s="94"/>
      <c r="AG185" s="94"/>
      <c r="AH185" s="94"/>
      <c r="AI185" s="94"/>
      <c r="AJ185" s="94"/>
      <c r="AK185" s="94"/>
      <c r="AL185" s="94"/>
      <c r="AM185" s="94"/>
    </row>
    <row r="186" spans="1:39" ht="15" x14ac:dyDescent="0.25">
      <c r="A186" s="85"/>
      <c r="B186" s="85"/>
      <c r="C186" s="86"/>
      <c r="D186" s="75"/>
      <c r="X186" s="94"/>
      <c r="Y186" s="94"/>
      <c r="Z186" s="94"/>
      <c r="AA186" s="94"/>
      <c r="AB186" s="94"/>
      <c r="AC186" s="94"/>
      <c r="AD186" s="94"/>
      <c r="AE186" s="94"/>
      <c r="AF186" s="94"/>
      <c r="AG186" s="94"/>
      <c r="AH186" s="94"/>
      <c r="AI186" s="94"/>
      <c r="AJ186" s="94"/>
      <c r="AK186" s="94"/>
      <c r="AL186" s="94"/>
      <c r="AM186" s="94"/>
    </row>
    <row r="187" spans="1:39" ht="15" x14ac:dyDescent="0.25">
      <c r="A187" s="85"/>
      <c r="B187" s="85"/>
      <c r="C187" s="86"/>
      <c r="D187" s="75"/>
      <c r="X187" s="94"/>
      <c r="Y187" s="94"/>
      <c r="Z187" s="94"/>
      <c r="AA187" s="94"/>
      <c r="AB187" s="94"/>
      <c r="AC187" s="94"/>
      <c r="AD187" s="94"/>
      <c r="AE187" s="94"/>
      <c r="AF187" s="94"/>
      <c r="AG187" s="94"/>
      <c r="AH187" s="94"/>
      <c r="AI187" s="94"/>
      <c r="AJ187" s="94"/>
      <c r="AK187" s="94"/>
      <c r="AL187" s="94"/>
      <c r="AM187" s="94"/>
    </row>
    <row r="188" spans="1:39" ht="15" x14ac:dyDescent="0.25">
      <c r="A188" s="85"/>
      <c r="B188" s="85"/>
      <c r="C188" s="86"/>
      <c r="D188" s="75"/>
      <c r="X188" s="94"/>
      <c r="Y188" s="94"/>
      <c r="Z188" s="94"/>
      <c r="AA188" s="94"/>
      <c r="AB188" s="94"/>
      <c r="AC188" s="94"/>
      <c r="AD188" s="94"/>
      <c r="AE188" s="94"/>
      <c r="AF188" s="94"/>
      <c r="AG188" s="94"/>
      <c r="AH188" s="94"/>
      <c r="AI188" s="94"/>
      <c r="AJ188" s="94"/>
      <c r="AK188" s="94"/>
      <c r="AL188" s="94"/>
      <c r="AM188" s="94"/>
    </row>
    <row r="189" spans="1:39" ht="15" x14ac:dyDescent="0.25">
      <c r="A189" s="85"/>
      <c r="B189" s="85"/>
      <c r="C189" s="86"/>
      <c r="D189" s="75"/>
      <c r="X189" s="94"/>
      <c r="Y189" s="94"/>
      <c r="Z189" s="94"/>
      <c r="AA189" s="94"/>
      <c r="AB189" s="94"/>
      <c r="AC189" s="94"/>
      <c r="AD189" s="94"/>
      <c r="AE189" s="94"/>
      <c r="AF189" s="94"/>
      <c r="AG189" s="94"/>
      <c r="AH189" s="94"/>
      <c r="AI189" s="94"/>
      <c r="AJ189" s="94"/>
      <c r="AK189" s="94"/>
      <c r="AL189" s="94"/>
      <c r="AM189" s="94"/>
    </row>
    <row r="190" spans="1:39" ht="15" x14ac:dyDescent="0.25">
      <c r="A190" s="85"/>
      <c r="B190" s="85"/>
      <c r="C190" s="86"/>
      <c r="D190" s="75"/>
      <c r="X190" s="94"/>
      <c r="Y190" s="94"/>
      <c r="Z190" s="94"/>
      <c r="AA190" s="94"/>
      <c r="AB190" s="94"/>
      <c r="AC190" s="94"/>
      <c r="AD190" s="94"/>
      <c r="AE190" s="94"/>
      <c r="AF190" s="94"/>
      <c r="AG190" s="94"/>
      <c r="AH190" s="94"/>
      <c r="AI190" s="94"/>
      <c r="AJ190" s="94"/>
      <c r="AK190" s="94"/>
      <c r="AL190" s="94"/>
      <c r="AM190" s="94"/>
    </row>
  </sheetData>
  <sheetProtection algorithmName="SHA-512" hashValue="u7iLPfoWZ42V7pX/xJMQtrqBHo/A7jgFQuYVwVCl0OIjwvmkSImHjU4flarsQoiWTQJM3r2h2ej6OM6YFRyNfg==" saltValue="o21UMfchuIxr3X6WSHiJjg==" spinCount="100000" sheet="1" objects="1" scenarios="1"/>
  <mergeCells count="15">
    <mergeCell ref="A5:B6"/>
    <mergeCell ref="AH6:AJ6"/>
    <mergeCell ref="AK6:AM6"/>
    <mergeCell ref="AH8:AJ8"/>
    <mergeCell ref="AK8:AM8"/>
    <mergeCell ref="Y6:AB6"/>
    <mergeCell ref="AD6:AG6"/>
    <mergeCell ref="E8:G8"/>
    <mergeCell ref="N8:O8"/>
    <mergeCell ref="P8:S8"/>
    <mergeCell ref="T8:W8"/>
    <mergeCell ref="Y8:AB8"/>
    <mergeCell ref="AD8:AG8"/>
    <mergeCell ref="P6:S6"/>
    <mergeCell ref="T6:W6"/>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WheeledVehicles!$AN$9:$AN$27</xm:f>
          </x14:formula1>
          <xm:sqref>E9:G63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90"/>
  <sheetViews>
    <sheetView zoomScaleNormal="100" workbookViewId="0">
      <pane xSplit="2" ySplit="8" topLeftCell="C9" activePane="bottomRight" state="frozen"/>
      <selection pane="topRight" activeCell="C1" sqref="C1"/>
      <selection pane="bottomLeft" activeCell="A9" sqref="A9"/>
      <selection pane="bottomRight" activeCell="H13" sqref="H13"/>
    </sheetView>
  </sheetViews>
  <sheetFormatPr defaultRowHeight="12.75" x14ac:dyDescent="0.2"/>
  <cols>
    <col min="1" max="1" width="10.140625" style="13" customWidth="1"/>
    <col min="2" max="2" width="71.28515625" style="13" bestFit="1" customWidth="1"/>
    <col min="3" max="3" width="13.28515625" style="13" customWidth="1"/>
    <col min="4" max="4" width="13.140625" style="13" bestFit="1" customWidth="1"/>
    <col min="5" max="7" width="19.7109375" style="13" customWidth="1"/>
    <col min="8" max="8" width="25.7109375" style="13" customWidth="1"/>
    <col min="9" max="9" width="27.5703125" style="13" customWidth="1"/>
    <col min="10" max="11" width="22.7109375" style="13" customWidth="1"/>
    <col min="12" max="12" width="23.28515625" style="13" customWidth="1"/>
    <col min="13" max="13" width="22.7109375" style="13" customWidth="1"/>
    <col min="14" max="15" width="30.7109375" style="13" customWidth="1"/>
    <col min="16" max="16" width="32.5703125" style="13" customWidth="1"/>
    <col min="17" max="19" width="30.7109375" style="13" customWidth="1"/>
    <col min="20" max="20" width="32.5703125" style="13" hidden="1" customWidth="1"/>
    <col min="21" max="21" width="21.7109375" style="13" customWidth="1"/>
    <col min="22" max="22" width="19" style="13" customWidth="1"/>
    <col min="23" max="30" width="21.7109375" style="13" customWidth="1"/>
    <col min="31" max="31" width="18.28515625" style="13" customWidth="1"/>
    <col min="32" max="32" width="47.140625" style="13" bestFit="1" customWidth="1"/>
    <col min="33" max="16384" width="9.140625" style="13"/>
  </cols>
  <sheetData>
    <row r="1" spans="1:31" ht="14.25" x14ac:dyDescent="0.2">
      <c r="A1" s="17" t="s">
        <v>751</v>
      </c>
      <c r="B1" s="12"/>
      <c r="C1" s="12"/>
      <c r="D1" s="12"/>
      <c r="E1" s="12"/>
      <c r="F1" s="12"/>
      <c r="G1" s="12"/>
      <c r="I1" s="12"/>
      <c r="J1" s="12"/>
      <c r="K1" s="12"/>
    </row>
    <row r="2" spans="1:31" ht="14.25" x14ac:dyDescent="0.2">
      <c r="A2" s="18" t="s">
        <v>891</v>
      </c>
      <c r="B2" s="12"/>
      <c r="C2" s="12"/>
      <c r="D2" s="12"/>
      <c r="E2" s="12"/>
      <c r="F2" s="12"/>
      <c r="G2" s="12"/>
      <c r="I2" s="12"/>
      <c r="J2" s="12"/>
      <c r="K2" s="12"/>
    </row>
    <row r="3" spans="1:31" ht="14.25" x14ac:dyDescent="0.2">
      <c r="A3" s="18" t="s">
        <v>907</v>
      </c>
      <c r="B3" s="12"/>
      <c r="C3" s="12"/>
      <c r="D3" s="12"/>
      <c r="E3" s="12"/>
      <c r="F3" s="12"/>
      <c r="G3" s="12"/>
      <c r="I3" s="12"/>
      <c r="J3" s="12"/>
      <c r="K3" s="12"/>
    </row>
    <row r="4" spans="1:31" ht="14.25" x14ac:dyDescent="0.2">
      <c r="A4" s="18" t="s">
        <v>908</v>
      </c>
      <c r="B4" s="12"/>
      <c r="C4" s="12"/>
      <c r="D4" s="12"/>
      <c r="E4" s="12"/>
      <c r="F4" s="12"/>
      <c r="G4" s="12"/>
      <c r="I4" s="12"/>
      <c r="J4" s="12"/>
      <c r="K4" s="12"/>
    </row>
    <row r="5" spans="1:31" x14ac:dyDescent="0.2">
      <c r="A5" s="244" t="s">
        <v>962</v>
      </c>
      <c r="B5" s="244"/>
      <c r="C5" s="12"/>
      <c r="D5" s="12"/>
      <c r="E5" s="12"/>
      <c r="F5" s="12"/>
      <c r="G5" s="12"/>
      <c r="I5" s="12"/>
      <c r="J5" s="12"/>
      <c r="K5" s="12"/>
      <c r="N5" s="36"/>
      <c r="O5" s="36"/>
      <c r="P5" s="36"/>
      <c r="Q5" s="36"/>
      <c r="R5" s="36"/>
      <c r="S5" s="36"/>
    </row>
    <row r="6" spans="1:31" ht="14.25" x14ac:dyDescent="0.2">
      <c r="A6" s="245"/>
      <c r="B6" s="245"/>
      <c r="C6" s="39"/>
      <c r="D6" s="39"/>
      <c r="E6" s="70"/>
      <c r="F6" s="70"/>
      <c r="G6" s="70"/>
      <c r="H6" s="41"/>
      <c r="I6" s="41"/>
      <c r="J6" s="42"/>
      <c r="K6" s="39"/>
      <c r="L6" s="40"/>
      <c r="M6" s="40"/>
      <c r="N6" s="44"/>
      <c r="O6" s="45"/>
      <c r="P6" s="254" t="s">
        <v>869</v>
      </c>
      <c r="Q6" s="255"/>
      <c r="R6" s="255"/>
      <c r="S6" s="256"/>
      <c r="T6" s="73"/>
      <c r="U6" s="255"/>
      <c r="V6" s="255"/>
      <c r="W6" s="255"/>
      <c r="X6" s="255"/>
      <c r="Y6" s="254"/>
      <c r="Z6" s="255"/>
      <c r="AA6" s="255"/>
      <c r="AB6" s="73"/>
      <c r="AC6" s="40"/>
      <c r="AD6" s="74"/>
    </row>
    <row r="7" spans="1:31" s="21" customFormat="1" ht="66.75" customHeight="1" thickBot="1" x14ac:dyDescent="0.25">
      <c r="A7" s="37"/>
      <c r="B7" s="37"/>
      <c r="C7" s="24" t="s">
        <v>890</v>
      </c>
      <c r="D7" s="25" t="s">
        <v>486</v>
      </c>
      <c r="E7" s="24" t="s">
        <v>929</v>
      </c>
      <c r="F7" s="24" t="s">
        <v>897</v>
      </c>
      <c r="G7" s="24" t="s">
        <v>861</v>
      </c>
      <c r="H7" s="27" t="s">
        <v>930</v>
      </c>
      <c r="I7" s="260" t="s">
        <v>932</v>
      </c>
      <c r="J7" s="26" t="s">
        <v>933</v>
      </c>
      <c r="K7" s="24" t="s">
        <v>934</v>
      </c>
      <c r="L7" s="26" t="s">
        <v>935</v>
      </c>
      <c r="M7" s="24" t="s">
        <v>867</v>
      </c>
      <c r="N7" s="49" t="s">
        <v>936</v>
      </c>
      <c r="O7" s="46" t="s">
        <v>937</v>
      </c>
      <c r="P7" s="98" t="s">
        <v>963</v>
      </c>
      <c r="Q7" s="28" t="s">
        <v>938</v>
      </c>
      <c r="R7" s="47" t="s">
        <v>1123</v>
      </c>
      <c r="S7" s="99" t="s">
        <v>939</v>
      </c>
      <c r="T7" s="97" t="s">
        <v>768</v>
      </c>
      <c r="U7" s="100" t="s">
        <v>900</v>
      </c>
      <c r="V7" s="29" t="s">
        <v>940</v>
      </c>
      <c r="W7" s="30" t="s">
        <v>941</v>
      </c>
      <c r="X7" s="29" t="s">
        <v>942</v>
      </c>
      <c r="Y7" s="33" t="s">
        <v>943</v>
      </c>
      <c r="Z7" s="30" t="s">
        <v>944</v>
      </c>
      <c r="AA7" s="34" t="s">
        <v>945</v>
      </c>
      <c r="AB7" s="139" t="s">
        <v>550</v>
      </c>
      <c r="AC7" s="118" t="s">
        <v>854</v>
      </c>
      <c r="AD7" s="119" t="s">
        <v>855</v>
      </c>
      <c r="AE7" s="20"/>
    </row>
    <row r="8" spans="1:31" s="21" customFormat="1" ht="16.5" customHeight="1" thickTop="1" thickBot="1" x14ac:dyDescent="0.25">
      <c r="A8" s="25" t="s">
        <v>486</v>
      </c>
      <c r="B8" s="25" t="s">
        <v>487</v>
      </c>
      <c r="C8" s="50" t="s">
        <v>895</v>
      </c>
      <c r="D8" s="25" t="s">
        <v>896</v>
      </c>
      <c r="E8" s="249" t="s">
        <v>894</v>
      </c>
      <c r="F8" s="249"/>
      <c r="G8" s="249"/>
      <c r="H8" s="116" t="s">
        <v>931</v>
      </c>
      <c r="I8" s="261"/>
      <c r="K8" s="23"/>
      <c r="L8" s="23"/>
      <c r="M8" s="22"/>
      <c r="N8" s="257" t="s">
        <v>2</v>
      </c>
      <c r="O8" s="258"/>
      <c r="P8" s="257" t="s">
        <v>2</v>
      </c>
      <c r="Q8" s="259"/>
      <c r="R8" s="259"/>
      <c r="S8" s="258"/>
      <c r="T8" s="206"/>
      <c r="U8" s="246" t="s">
        <v>551</v>
      </c>
      <c r="V8" s="247"/>
      <c r="W8" s="247"/>
      <c r="X8" s="248"/>
      <c r="Y8" s="247" t="s">
        <v>551</v>
      </c>
      <c r="Z8" s="247"/>
      <c r="AA8" s="247"/>
      <c r="AB8" s="247" t="s">
        <v>551</v>
      </c>
      <c r="AC8" s="247"/>
      <c r="AD8" s="247"/>
      <c r="AE8" s="20"/>
    </row>
    <row r="9" spans="1:31" ht="13.5" thickTop="1" x14ac:dyDescent="0.2">
      <c r="A9" s="205" t="s">
        <v>489</v>
      </c>
      <c r="B9" s="205" t="s">
        <v>490</v>
      </c>
      <c r="C9" s="143">
        <v>540</v>
      </c>
      <c r="D9" s="52"/>
      <c r="E9" s="53"/>
      <c r="F9" s="53"/>
      <c r="G9" s="53"/>
      <c r="H9" s="54"/>
      <c r="I9" s="55"/>
      <c r="J9" s="56"/>
      <c r="K9" s="56"/>
      <c r="L9" s="56"/>
      <c r="M9" s="57" t="str">
        <f t="shared" ref="M9:M32" si="0">IF((L9+K9+J9)=0," ", IF((L9+K9+J9) = 1, "100%", "Adjust colums I-J-K to get 100%"))</f>
        <v xml:space="preserve"> </v>
      </c>
      <c r="N9" s="170">
        <f t="shared" ref="N9:N49" si="1">(C9-(G9*C9))</f>
        <v>540</v>
      </c>
      <c r="O9" s="164">
        <f t="shared" ref="O9:O49" si="2">(1-F9)*C9</f>
        <v>540</v>
      </c>
      <c r="P9" s="171">
        <f t="shared" ref="P9:P49" si="3">D9*((((I9*J9)*V9)/Y9)+(((I9*K9)*W9)/Z9)+(((I9*L9)*X9)/AA9)+(H9*U9))</f>
        <v>0</v>
      </c>
      <c r="Q9" s="157">
        <f t="shared" ref="Q9:Q49" si="4">P9/(IF(D9&lt;=0,1,D9))</f>
        <v>0</v>
      </c>
      <c r="R9" s="166" t="str">
        <f>IF(C9*F9=0, " ", Q9/(C9*(1-F9)))</f>
        <v xml:space="preserve"> </v>
      </c>
      <c r="S9" s="166">
        <f t="shared" ref="S9:S49" si="5">P9+N9</f>
        <v>540</v>
      </c>
      <c r="T9" s="207">
        <v>0</v>
      </c>
      <c r="U9" s="131">
        <v>37.58</v>
      </c>
      <c r="V9" s="130">
        <v>94.11</v>
      </c>
      <c r="W9" s="130">
        <v>126.58</v>
      </c>
      <c r="X9" s="130">
        <v>157.85</v>
      </c>
      <c r="Y9" s="131">
        <v>1</v>
      </c>
      <c r="Z9" s="130">
        <v>1</v>
      </c>
      <c r="AA9" s="130">
        <v>1</v>
      </c>
      <c r="AB9" s="172" t="s">
        <v>767</v>
      </c>
      <c r="AC9" s="137">
        <v>6.6519999504089355</v>
      </c>
      <c r="AD9" s="138">
        <v>10626</v>
      </c>
      <c r="AE9" s="14"/>
    </row>
    <row r="10" spans="1:31" x14ac:dyDescent="0.2">
      <c r="A10" s="205" t="s">
        <v>491</v>
      </c>
      <c r="B10" s="205" t="s">
        <v>492</v>
      </c>
      <c r="C10" s="143">
        <v>540</v>
      </c>
      <c r="D10" s="52"/>
      <c r="E10" s="59"/>
      <c r="F10" s="59"/>
      <c r="G10" s="59"/>
      <c r="H10" s="60"/>
      <c r="I10" s="61"/>
      <c r="J10" s="62"/>
      <c r="K10" s="62"/>
      <c r="L10" s="62"/>
      <c r="M10" s="63" t="str">
        <f t="shared" si="0"/>
        <v xml:space="preserve"> </v>
      </c>
      <c r="N10" s="154">
        <f t="shared" si="1"/>
        <v>540</v>
      </c>
      <c r="O10" s="155">
        <f t="shared" si="2"/>
        <v>540</v>
      </c>
      <c r="P10" s="156">
        <f t="shared" si="3"/>
        <v>0</v>
      </c>
      <c r="Q10" s="157">
        <f t="shared" si="4"/>
        <v>0</v>
      </c>
      <c r="R10" s="166" t="str">
        <f t="shared" ref="R10:R50" si="6">IF(C10*F10=0, " ", Q10/(C10*(1-F10)))</f>
        <v xml:space="preserve"> </v>
      </c>
      <c r="S10" s="158">
        <f t="shared" si="5"/>
        <v>540</v>
      </c>
      <c r="T10" s="207">
        <v>0</v>
      </c>
      <c r="U10" s="131">
        <v>37.58</v>
      </c>
      <c r="V10" s="130">
        <v>123.87</v>
      </c>
      <c r="W10" s="130">
        <v>184.31</v>
      </c>
      <c r="X10" s="130">
        <v>188.51</v>
      </c>
      <c r="Y10" s="131">
        <v>1</v>
      </c>
      <c r="Z10" s="130">
        <v>1</v>
      </c>
      <c r="AA10" s="130">
        <v>1</v>
      </c>
      <c r="AB10" s="172" t="s">
        <v>767</v>
      </c>
      <c r="AC10" s="137">
        <v>6.6519999504089355</v>
      </c>
      <c r="AD10" s="138">
        <v>16000</v>
      </c>
      <c r="AE10" s="14"/>
    </row>
    <row r="11" spans="1:31" x14ac:dyDescent="0.2">
      <c r="A11" s="205" t="s">
        <v>493</v>
      </c>
      <c r="B11" s="205" t="s">
        <v>494</v>
      </c>
      <c r="C11" s="143">
        <v>540</v>
      </c>
      <c r="D11" s="52"/>
      <c r="E11" s="59"/>
      <c r="F11" s="59"/>
      <c r="G11" s="59"/>
      <c r="H11" s="60"/>
      <c r="I11" s="61"/>
      <c r="J11" s="62"/>
      <c r="K11" s="62"/>
      <c r="L11" s="62"/>
      <c r="M11" s="63" t="str">
        <f t="shared" si="0"/>
        <v xml:space="preserve"> </v>
      </c>
      <c r="N11" s="154">
        <f t="shared" si="1"/>
        <v>540</v>
      </c>
      <c r="O11" s="155">
        <f t="shared" si="2"/>
        <v>540</v>
      </c>
      <c r="P11" s="156">
        <f t="shared" si="3"/>
        <v>0</v>
      </c>
      <c r="Q11" s="157">
        <f t="shared" si="4"/>
        <v>0</v>
      </c>
      <c r="R11" s="166" t="str">
        <f t="shared" si="6"/>
        <v xml:space="preserve"> </v>
      </c>
      <c r="S11" s="158">
        <f t="shared" si="5"/>
        <v>540</v>
      </c>
      <c r="T11" s="207">
        <v>0</v>
      </c>
      <c r="U11" s="131">
        <v>37.58</v>
      </c>
      <c r="V11" s="130">
        <v>124.92</v>
      </c>
      <c r="W11" s="130">
        <v>182.95</v>
      </c>
      <c r="X11" s="130">
        <v>184</v>
      </c>
      <c r="Y11" s="131">
        <v>1</v>
      </c>
      <c r="Z11" s="130">
        <v>1</v>
      </c>
      <c r="AA11" s="130">
        <v>1</v>
      </c>
      <c r="AB11" s="172" t="s">
        <v>767</v>
      </c>
      <c r="AC11" s="137">
        <v>6.6519999504089355</v>
      </c>
      <c r="AD11" s="138">
        <v>16200</v>
      </c>
      <c r="AE11" s="14"/>
    </row>
    <row r="12" spans="1:31" x14ac:dyDescent="0.2">
      <c r="A12" s="205" t="s">
        <v>495</v>
      </c>
      <c r="B12" s="205" t="s">
        <v>496</v>
      </c>
      <c r="C12" s="143">
        <v>540</v>
      </c>
      <c r="D12" s="52"/>
      <c r="E12" s="59"/>
      <c r="F12" s="59"/>
      <c r="G12" s="59"/>
      <c r="H12" s="60"/>
      <c r="I12" s="61"/>
      <c r="J12" s="62"/>
      <c r="K12" s="62"/>
      <c r="L12" s="62"/>
      <c r="M12" s="63" t="str">
        <f t="shared" si="0"/>
        <v xml:space="preserve"> </v>
      </c>
      <c r="N12" s="154">
        <f t="shared" si="1"/>
        <v>540</v>
      </c>
      <c r="O12" s="155">
        <f t="shared" si="2"/>
        <v>540</v>
      </c>
      <c r="P12" s="156">
        <f t="shared" si="3"/>
        <v>0</v>
      </c>
      <c r="Q12" s="157">
        <f t="shared" si="4"/>
        <v>0</v>
      </c>
      <c r="R12" s="166" t="str">
        <f t="shared" si="6"/>
        <v xml:space="preserve"> </v>
      </c>
      <c r="S12" s="158">
        <f t="shared" si="5"/>
        <v>540</v>
      </c>
      <c r="T12" s="207">
        <v>0</v>
      </c>
      <c r="U12" s="131">
        <v>37.58</v>
      </c>
      <c r="V12" s="130">
        <v>125.08</v>
      </c>
      <c r="W12" s="130">
        <v>125.68</v>
      </c>
      <c r="X12" s="130">
        <v>189.87</v>
      </c>
      <c r="Y12" s="131">
        <v>1</v>
      </c>
      <c r="Z12" s="130">
        <v>1</v>
      </c>
      <c r="AA12" s="130">
        <v>1</v>
      </c>
      <c r="AB12" s="172" t="s">
        <v>767</v>
      </c>
      <c r="AC12" s="137">
        <v>6.6519999504089355</v>
      </c>
      <c r="AD12" s="138">
        <v>16000</v>
      </c>
      <c r="AE12" s="14"/>
    </row>
    <row r="13" spans="1:31" x14ac:dyDescent="0.2">
      <c r="A13" s="205" t="s">
        <v>497</v>
      </c>
      <c r="B13" s="205" t="s">
        <v>498</v>
      </c>
      <c r="C13" s="143">
        <v>540</v>
      </c>
      <c r="D13" s="52"/>
      <c r="E13" s="59"/>
      <c r="F13" s="59"/>
      <c r="G13" s="59"/>
      <c r="H13" s="60"/>
      <c r="I13" s="61"/>
      <c r="J13" s="62"/>
      <c r="K13" s="62"/>
      <c r="L13" s="62"/>
      <c r="M13" s="63" t="str">
        <f t="shared" si="0"/>
        <v xml:space="preserve"> </v>
      </c>
      <c r="N13" s="154">
        <f t="shared" si="1"/>
        <v>540</v>
      </c>
      <c r="O13" s="155">
        <f t="shared" si="2"/>
        <v>540</v>
      </c>
      <c r="P13" s="156">
        <f t="shared" si="3"/>
        <v>0</v>
      </c>
      <c r="Q13" s="157">
        <f t="shared" si="4"/>
        <v>0</v>
      </c>
      <c r="R13" s="166" t="str">
        <f t="shared" si="6"/>
        <v xml:space="preserve"> </v>
      </c>
      <c r="S13" s="158">
        <f t="shared" si="5"/>
        <v>540</v>
      </c>
      <c r="T13" s="207">
        <v>0</v>
      </c>
      <c r="U13" s="131">
        <v>37.58</v>
      </c>
      <c r="V13" s="130">
        <v>125.08</v>
      </c>
      <c r="W13" s="130">
        <v>125.68</v>
      </c>
      <c r="X13" s="130">
        <v>189.87</v>
      </c>
      <c r="Y13" s="131">
        <v>1</v>
      </c>
      <c r="Z13" s="130">
        <v>1</v>
      </c>
      <c r="AA13" s="130">
        <v>1</v>
      </c>
      <c r="AB13" s="172" t="s">
        <v>767</v>
      </c>
      <c r="AC13" s="137">
        <v>6.6519999504089355</v>
      </c>
      <c r="AD13" s="138">
        <v>16300</v>
      </c>
      <c r="AE13" s="14"/>
    </row>
    <row r="14" spans="1:31" x14ac:dyDescent="0.2">
      <c r="A14" s="205" t="s">
        <v>946</v>
      </c>
      <c r="B14" s="205" t="s">
        <v>947</v>
      </c>
      <c r="C14" s="142"/>
      <c r="D14" s="52"/>
      <c r="E14" s="59"/>
      <c r="F14" s="59"/>
      <c r="G14" s="59"/>
      <c r="H14" s="60"/>
      <c r="I14" s="61"/>
      <c r="J14" s="62"/>
      <c r="K14" s="62"/>
      <c r="L14" s="62"/>
      <c r="M14" s="63" t="str">
        <f t="shared" si="0"/>
        <v xml:space="preserve"> </v>
      </c>
      <c r="N14" s="154">
        <f t="shared" si="1"/>
        <v>0</v>
      </c>
      <c r="O14" s="155">
        <f t="shared" si="2"/>
        <v>0</v>
      </c>
      <c r="P14" s="156">
        <f t="shared" si="3"/>
        <v>0</v>
      </c>
      <c r="Q14" s="157">
        <f t="shared" si="4"/>
        <v>0</v>
      </c>
      <c r="R14" s="166" t="str">
        <f t="shared" si="6"/>
        <v xml:space="preserve"> </v>
      </c>
      <c r="S14" s="158">
        <f t="shared" si="5"/>
        <v>0</v>
      </c>
      <c r="T14" s="207">
        <v>0</v>
      </c>
      <c r="U14" s="131">
        <v>37.58</v>
      </c>
      <c r="V14" s="130">
        <v>125.08</v>
      </c>
      <c r="W14" s="130">
        <v>125.68</v>
      </c>
      <c r="X14" s="130">
        <v>189.87</v>
      </c>
      <c r="Y14" s="131">
        <v>1</v>
      </c>
      <c r="Z14" s="130">
        <v>1</v>
      </c>
      <c r="AA14" s="130">
        <v>1</v>
      </c>
      <c r="AB14" s="172" t="s">
        <v>767</v>
      </c>
      <c r="AC14" s="137">
        <v>6.6519999504089355</v>
      </c>
      <c r="AD14" s="138">
        <v>16600</v>
      </c>
      <c r="AE14" s="14"/>
    </row>
    <row r="15" spans="1:31" x14ac:dyDescent="0.2">
      <c r="A15" s="205" t="s">
        <v>499</v>
      </c>
      <c r="B15" s="205" t="s">
        <v>500</v>
      </c>
      <c r="C15" s="143">
        <v>105</v>
      </c>
      <c r="D15" s="52">
        <v>10</v>
      </c>
      <c r="E15" s="59"/>
      <c r="F15" s="59"/>
      <c r="G15" s="59"/>
      <c r="H15" s="60">
        <v>0.8</v>
      </c>
      <c r="I15" s="61">
        <v>2.8</v>
      </c>
      <c r="J15" s="62">
        <v>0.55000000000000004</v>
      </c>
      <c r="K15" s="62">
        <v>0.05</v>
      </c>
      <c r="L15" s="62">
        <v>0.4</v>
      </c>
      <c r="M15" s="63" t="str">
        <f t="shared" si="0"/>
        <v>100%</v>
      </c>
      <c r="N15" s="154">
        <f t="shared" si="1"/>
        <v>105</v>
      </c>
      <c r="O15" s="155">
        <f t="shared" si="2"/>
        <v>105</v>
      </c>
      <c r="P15" s="156">
        <f t="shared" si="3"/>
        <v>832.01199999999994</v>
      </c>
      <c r="Q15" s="157">
        <f t="shared" si="4"/>
        <v>83.2012</v>
      </c>
      <c r="R15" s="166" t="str">
        <f t="shared" si="6"/>
        <v xml:space="preserve"> </v>
      </c>
      <c r="S15" s="158">
        <f t="shared" si="5"/>
        <v>937.01199999999994</v>
      </c>
      <c r="T15" s="207">
        <v>0</v>
      </c>
      <c r="U15" s="131">
        <v>16.54</v>
      </c>
      <c r="V15" s="130">
        <v>21.2</v>
      </c>
      <c r="W15" s="130">
        <v>29.62</v>
      </c>
      <c r="X15" s="130">
        <v>29.62</v>
      </c>
      <c r="Y15" s="131">
        <v>1</v>
      </c>
      <c r="Z15" s="130">
        <v>1</v>
      </c>
      <c r="AA15" s="130">
        <v>1</v>
      </c>
      <c r="AB15" s="172" t="s">
        <v>767</v>
      </c>
      <c r="AC15" s="137">
        <v>6.6519999504089355</v>
      </c>
      <c r="AD15" s="138">
        <v>2355</v>
      </c>
      <c r="AE15" s="14"/>
    </row>
    <row r="16" spans="1:31" x14ac:dyDescent="0.2">
      <c r="A16" s="205" t="s">
        <v>501</v>
      </c>
      <c r="B16" s="205" t="s">
        <v>502</v>
      </c>
      <c r="C16" s="143">
        <v>675.20001220703125</v>
      </c>
      <c r="D16" s="52"/>
      <c r="E16" s="59"/>
      <c r="F16" s="59"/>
      <c r="G16" s="59"/>
      <c r="H16" s="60"/>
      <c r="I16" s="61"/>
      <c r="J16" s="62"/>
      <c r="K16" s="62"/>
      <c r="L16" s="62"/>
      <c r="M16" s="63" t="str">
        <f t="shared" si="0"/>
        <v xml:space="preserve"> </v>
      </c>
      <c r="N16" s="154">
        <f t="shared" si="1"/>
        <v>675.20001220703125</v>
      </c>
      <c r="O16" s="155">
        <f t="shared" si="2"/>
        <v>675.20001220703125</v>
      </c>
      <c r="P16" s="156">
        <f t="shared" si="3"/>
        <v>0</v>
      </c>
      <c r="Q16" s="157">
        <f t="shared" si="4"/>
        <v>0</v>
      </c>
      <c r="R16" s="166" t="str">
        <f t="shared" si="6"/>
        <v xml:space="preserve"> </v>
      </c>
      <c r="S16" s="158">
        <f t="shared" si="5"/>
        <v>675.20001220703125</v>
      </c>
      <c r="T16" s="207">
        <v>0</v>
      </c>
      <c r="U16" s="131">
        <v>37.58</v>
      </c>
      <c r="V16" s="130">
        <v>54.12</v>
      </c>
      <c r="W16" s="130">
        <v>72.459999999999994</v>
      </c>
      <c r="X16" s="130">
        <v>98.02</v>
      </c>
      <c r="Y16" s="131">
        <v>1</v>
      </c>
      <c r="Z16" s="130">
        <v>1</v>
      </c>
      <c r="AA16" s="130">
        <v>1</v>
      </c>
      <c r="AB16" s="172" t="s">
        <v>767</v>
      </c>
      <c r="AC16" s="137">
        <v>6.6519999504089355</v>
      </c>
      <c r="AD16" s="138">
        <v>8190</v>
      </c>
      <c r="AE16" s="14"/>
    </row>
    <row r="17" spans="1:31" x14ac:dyDescent="0.2">
      <c r="A17" s="205" t="s">
        <v>503</v>
      </c>
      <c r="B17" s="205" t="s">
        <v>504</v>
      </c>
      <c r="C17" s="143">
        <v>540</v>
      </c>
      <c r="D17" s="52"/>
      <c r="E17" s="59"/>
      <c r="F17" s="59"/>
      <c r="G17" s="59"/>
      <c r="H17" s="60"/>
      <c r="I17" s="61"/>
      <c r="J17" s="62"/>
      <c r="K17" s="62"/>
      <c r="L17" s="62"/>
      <c r="M17" s="63" t="str">
        <f t="shared" si="0"/>
        <v xml:space="preserve"> </v>
      </c>
      <c r="N17" s="154">
        <f t="shared" si="1"/>
        <v>540</v>
      </c>
      <c r="O17" s="155">
        <f t="shared" si="2"/>
        <v>540</v>
      </c>
      <c r="P17" s="156">
        <f t="shared" si="3"/>
        <v>0</v>
      </c>
      <c r="Q17" s="157">
        <f t="shared" si="4"/>
        <v>0</v>
      </c>
      <c r="R17" s="166" t="str">
        <f t="shared" si="6"/>
        <v xml:space="preserve"> </v>
      </c>
      <c r="S17" s="158">
        <f t="shared" si="5"/>
        <v>540</v>
      </c>
      <c r="T17" s="207">
        <v>0</v>
      </c>
      <c r="U17" s="131">
        <v>37.58</v>
      </c>
      <c r="V17" s="130">
        <v>94.41</v>
      </c>
      <c r="W17" s="130">
        <v>125.08</v>
      </c>
      <c r="X17" s="130">
        <v>145.82</v>
      </c>
      <c r="Y17" s="131">
        <v>1</v>
      </c>
      <c r="Z17" s="130">
        <v>1</v>
      </c>
      <c r="AA17" s="130">
        <v>1</v>
      </c>
      <c r="AB17" s="172" t="s">
        <v>767</v>
      </c>
      <c r="AC17" s="137">
        <v>6.6519999504089355</v>
      </c>
      <c r="AD17" s="138">
        <v>8190</v>
      </c>
      <c r="AE17" s="14"/>
    </row>
    <row r="18" spans="1:31" x14ac:dyDescent="0.2">
      <c r="A18" s="205" t="s">
        <v>505</v>
      </c>
      <c r="B18" s="205" t="s">
        <v>506</v>
      </c>
      <c r="C18" s="143">
        <v>581</v>
      </c>
      <c r="D18" s="52"/>
      <c r="E18" s="59"/>
      <c r="F18" s="59"/>
      <c r="G18" s="59"/>
      <c r="H18" s="60"/>
      <c r="I18" s="61"/>
      <c r="J18" s="62"/>
      <c r="K18" s="62"/>
      <c r="L18" s="62"/>
      <c r="M18" s="63" t="str">
        <f t="shared" si="0"/>
        <v xml:space="preserve"> </v>
      </c>
      <c r="N18" s="154">
        <f t="shared" si="1"/>
        <v>581</v>
      </c>
      <c r="O18" s="155">
        <f t="shared" si="2"/>
        <v>581</v>
      </c>
      <c r="P18" s="156">
        <f t="shared" si="3"/>
        <v>0</v>
      </c>
      <c r="Q18" s="157">
        <f t="shared" si="4"/>
        <v>0</v>
      </c>
      <c r="R18" s="166" t="str">
        <f t="shared" si="6"/>
        <v xml:space="preserve"> </v>
      </c>
      <c r="S18" s="158">
        <f t="shared" si="5"/>
        <v>581</v>
      </c>
      <c r="T18" s="207">
        <v>0</v>
      </c>
      <c r="U18" s="131">
        <v>45.1</v>
      </c>
      <c r="V18" s="130">
        <v>120.26</v>
      </c>
      <c r="W18" s="130">
        <v>176.64</v>
      </c>
      <c r="X18" s="130">
        <v>176.64</v>
      </c>
      <c r="Y18" s="131">
        <v>1</v>
      </c>
      <c r="Z18" s="130">
        <v>1</v>
      </c>
      <c r="AA18" s="130">
        <v>1</v>
      </c>
      <c r="AB18" s="172" t="s">
        <v>767</v>
      </c>
      <c r="AC18" s="137">
        <v>6.6519999504089355</v>
      </c>
      <c r="AD18" s="138">
        <v>16220</v>
      </c>
      <c r="AE18" s="14"/>
    </row>
    <row r="19" spans="1:31" x14ac:dyDescent="0.2">
      <c r="A19" s="205" t="s">
        <v>507</v>
      </c>
      <c r="B19" s="205" t="s">
        <v>508</v>
      </c>
      <c r="C19" s="143">
        <v>540</v>
      </c>
      <c r="D19" s="52"/>
      <c r="E19" s="59"/>
      <c r="F19" s="59"/>
      <c r="G19" s="59"/>
      <c r="H19" s="60"/>
      <c r="I19" s="61"/>
      <c r="J19" s="62"/>
      <c r="K19" s="62"/>
      <c r="L19" s="62"/>
      <c r="M19" s="63" t="str">
        <f t="shared" si="0"/>
        <v xml:space="preserve"> </v>
      </c>
      <c r="N19" s="154">
        <f t="shared" si="1"/>
        <v>540</v>
      </c>
      <c r="O19" s="155">
        <f t="shared" si="2"/>
        <v>540</v>
      </c>
      <c r="P19" s="156">
        <f t="shared" si="3"/>
        <v>0</v>
      </c>
      <c r="Q19" s="157">
        <f t="shared" si="4"/>
        <v>0</v>
      </c>
      <c r="R19" s="166" t="str">
        <f t="shared" si="6"/>
        <v xml:space="preserve"> </v>
      </c>
      <c r="S19" s="158">
        <f t="shared" si="5"/>
        <v>540</v>
      </c>
      <c r="T19" s="207">
        <v>0</v>
      </c>
      <c r="U19" s="131">
        <v>37.58</v>
      </c>
      <c r="V19" s="130">
        <v>54.12</v>
      </c>
      <c r="W19" s="130">
        <v>72.459999999999994</v>
      </c>
      <c r="X19" s="130">
        <v>98.02</v>
      </c>
      <c r="Y19" s="131">
        <v>1</v>
      </c>
      <c r="Z19" s="130">
        <v>1</v>
      </c>
      <c r="AA19" s="130">
        <v>1</v>
      </c>
      <c r="AB19" s="172" t="s">
        <v>767</v>
      </c>
      <c r="AC19" s="137">
        <v>6.6519999504089355</v>
      </c>
      <c r="AD19" s="138">
        <v>8190</v>
      </c>
      <c r="AE19" s="14"/>
    </row>
    <row r="20" spans="1:31" ht="25.5" x14ac:dyDescent="0.2">
      <c r="A20" s="205" t="s">
        <v>509</v>
      </c>
      <c r="B20" s="205" t="s">
        <v>510</v>
      </c>
      <c r="C20" s="143">
        <v>2638</v>
      </c>
      <c r="D20" s="52"/>
      <c r="E20" s="59"/>
      <c r="F20" s="59"/>
      <c r="G20" s="59"/>
      <c r="H20" s="60"/>
      <c r="I20" s="61"/>
      <c r="J20" s="62"/>
      <c r="K20" s="62"/>
      <c r="L20" s="62"/>
      <c r="M20" s="63" t="str">
        <f t="shared" si="0"/>
        <v xml:space="preserve"> </v>
      </c>
      <c r="N20" s="154">
        <f t="shared" si="1"/>
        <v>2638</v>
      </c>
      <c r="O20" s="155">
        <f t="shared" si="2"/>
        <v>2638</v>
      </c>
      <c r="P20" s="156">
        <f t="shared" si="3"/>
        <v>0</v>
      </c>
      <c r="Q20" s="157">
        <f t="shared" si="4"/>
        <v>0</v>
      </c>
      <c r="R20" s="166" t="str">
        <f t="shared" si="6"/>
        <v xml:space="preserve"> </v>
      </c>
      <c r="S20" s="158">
        <f t="shared" si="5"/>
        <v>2638</v>
      </c>
      <c r="T20" s="207">
        <v>0</v>
      </c>
      <c r="U20" s="131">
        <v>45.1</v>
      </c>
      <c r="V20" s="130">
        <v>191.67</v>
      </c>
      <c r="W20" s="130">
        <v>225.5</v>
      </c>
      <c r="X20" s="130">
        <v>239.03</v>
      </c>
      <c r="Y20" s="131">
        <v>1</v>
      </c>
      <c r="Z20" s="130">
        <v>1</v>
      </c>
      <c r="AA20" s="130">
        <v>1</v>
      </c>
      <c r="AB20" s="172" t="s">
        <v>767</v>
      </c>
      <c r="AC20" s="137">
        <v>6.6519999504089355</v>
      </c>
      <c r="AD20" s="138">
        <v>47000</v>
      </c>
      <c r="AE20" s="14"/>
    </row>
    <row r="21" spans="1:31" x14ac:dyDescent="0.2">
      <c r="A21" s="205" t="s">
        <v>511</v>
      </c>
      <c r="B21" s="205" t="s">
        <v>616</v>
      </c>
      <c r="C21" s="143">
        <v>1028</v>
      </c>
      <c r="D21" s="52">
        <v>12</v>
      </c>
      <c r="E21" s="59"/>
      <c r="F21" s="59"/>
      <c r="G21" s="59"/>
      <c r="H21" s="60">
        <v>0.6</v>
      </c>
      <c r="I21" s="61">
        <v>2.9</v>
      </c>
      <c r="J21" s="62">
        <v>0</v>
      </c>
      <c r="K21" s="62">
        <v>0.1</v>
      </c>
      <c r="L21" s="62">
        <v>0.9</v>
      </c>
      <c r="M21" s="63" t="str">
        <f t="shared" si="0"/>
        <v>100%</v>
      </c>
      <c r="N21" s="154">
        <f t="shared" si="1"/>
        <v>1028</v>
      </c>
      <c r="O21" s="155">
        <f t="shared" si="2"/>
        <v>1028</v>
      </c>
      <c r="P21" s="156">
        <f t="shared" si="3"/>
        <v>18719.500800000002</v>
      </c>
      <c r="Q21" s="157">
        <f t="shared" si="4"/>
        <v>1559.9584000000002</v>
      </c>
      <c r="R21" s="166" t="str">
        <f t="shared" si="6"/>
        <v xml:space="preserve"> </v>
      </c>
      <c r="S21" s="158">
        <f t="shared" si="5"/>
        <v>19747.500800000002</v>
      </c>
      <c r="T21" s="207">
        <v>0</v>
      </c>
      <c r="U21" s="131">
        <v>113.2</v>
      </c>
      <c r="V21" s="130">
        <v>346.51</v>
      </c>
      <c r="W21" s="130">
        <v>456.86</v>
      </c>
      <c r="X21" s="130">
        <v>520.9</v>
      </c>
      <c r="Y21" s="131">
        <v>1</v>
      </c>
      <c r="Z21" s="130">
        <v>1</v>
      </c>
      <c r="AA21" s="130">
        <v>1</v>
      </c>
      <c r="AB21" s="172" t="s">
        <v>767</v>
      </c>
      <c r="AC21" s="137">
        <v>6.6519999504089355</v>
      </c>
      <c r="AD21" s="138">
        <v>41803</v>
      </c>
      <c r="AE21" s="14"/>
    </row>
    <row r="22" spans="1:31" x14ac:dyDescent="0.2">
      <c r="A22" s="205" t="s">
        <v>512</v>
      </c>
      <c r="B22" s="205" t="s">
        <v>617</v>
      </c>
      <c r="C22" s="143">
        <v>92.5</v>
      </c>
      <c r="D22" s="52"/>
      <c r="E22" s="59"/>
      <c r="F22" s="59"/>
      <c r="G22" s="59"/>
      <c r="H22" s="60"/>
      <c r="I22" s="61"/>
      <c r="J22" s="62"/>
      <c r="K22" s="62"/>
      <c r="L22" s="62"/>
      <c r="M22" s="63" t="str">
        <f t="shared" si="0"/>
        <v xml:space="preserve"> </v>
      </c>
      <c r="N22" s="154">
        <f t="shared" si="1"/>
        <v>92.5</v>
      </c>
      <c r="O22" s="155">
        <f t="shared" si="2"/>
        <v>92.5</v>
      </c>
      <c r="P22" s="156">
        <f t="shared" si="3"/>
        <v>0</v>
      </c>
      <c r="Q22" s="157">
        <f t="shared" si="4"/>
        <v>0</v>
      </c>
      <c r="R22" s="166" t="str">
        <f t="shared" si="6"/>
        <v xml:space="preserve"> </v>
      </c>
      <c r="S22" s="158">
        <f t="shared" si="5"/>
        <v>92.5</v>
      </c>
      <c r="T22" s="207">
        <v>0</v>
      </c>
      <c r="U22" s="131">
        <v>2.71</v>
      </c>
      <c r="V22" s="130">
        <v>3.91</v>
      </c>
      <c r="W22" s="130">
        <v>4.96</v>
      </c>
      <c r="X22" s="130">
        <v>6.76</v>
      </c>
      <c r="Y22" s="131">
        <v>1</v>
      </c>
      <c r="Z22" s="130">
        <v>1</v>
      </c>
      <c r="AA22" s="130">
        <v>1</v>
      </c>
      <c r="AB22" s="172" t="s">
        <v>767</v>
      </c>
      <c r="AC22" s="137">
        <v>6.6519999504089355</v>
      </c>
      <c r="AD22" s="138">
        <v>3600</v>
      </c>
      <c r="AE22" s="14"/>
    </row>
    <row r="23" spans="1:31" x14ac:dyDescent="0.2">
      <c r="A23" s="205" t="s">
        <v>513</v>
      </c>
      <c r="B23" s="205" t="s">
        <v>618</v>
      </c>
      <c r="C23" s="143">
        <v>1028</v>
      </c>
      <c r="D23" s="52"/>
      <c r="E23" s="59"/>
      <c r="F23" s="59"/>
      <c r="G23" s="59"/>
      <c r="H23" s="60"/>
      <c r="I23" s="61"/>
      <c r="J23" s="62"/>
      <c r="K23" s="62"/>
      <c r="L23" s="62"/>
      <c r="M23" s="63" t="str">
        <f t="shared" si="0"/>
        <v xml:space="preserve"> </v>
      </c>
      <c r="N23" s="154">
        <f t="shared" si="1"/>
        <v>1028</v>
      </c>
      <c r="O23" s="155">
        <f t="shared" si="2"/>
        <v>1028</v>
      </c>
      <c r="P23" s="156">
        <f t="shared" si="3"/>
        <v>0</v>
      </c>
      <c r="Q23" s="157">
        <f t="shared" si="4"/>
        <v>0</v>
      </c>
      <c r="R23" s="166" t="str">
        <f t="shared" si="6"/>
        <v xml:space="preserve"> </v>
      </c>
      <c r="S23" s="158">
        <f t="shared" si="5"/>
        <v>1028</v>
      </c>
      <c r="T23" s="207">
        <v>0</v>
      </c>
      <c r="U23" s="131">
        <v>113.2</v>
      </c>
      <c r="V23" s="130">
        <v>346.51</v>
      </c>
      <c r="W23" s="130">
        <v>456.86</v>
      </c>
      <c r="X23" s="130">
        <v>520.9</v>
      </c>
      <c r="Y23" s="131">
        <v>1</v>
      </c>
      <c r="Z23" s="130">
        <v>1</v>
      </c>
      <c r="AA23" s="130">
        <v>1</v>
      </c>
      <c r="AB23" s="172" t="s">
        <v>767</v>
      </c>
      <c r="AC23" s="137">
        <v>6.6519999504089355</v>
      </c>
      <c r="AD23" s="138">
        <v>28550</v>
      </c>
      <c r="AE23" s="14"/>
    </row>
    <row r="24" spans="1:31" x14ac:dyDescent="0.2">
      <c r="A24" s="205" t="s">
        <v>758</v>
      </c>
      <c r="B24" s="205" t="s">
        <v>627</v>
      </c>
      <c r="C24" s="143">
        <v>362</v>
      </c>
      <c r="D24" s="52"/>
      <c r="E24" s="59"/>
      <c r="F24" s="59"/>
      <c r="G24" s="59"/>
      <c r="H24" s="60"/>
      <c r="I24" s="61"/>
      <c r="J24" s="62"/>
      <c r="K24" s="62"/>
      <c r="L24" s="62"/>
      <c r="M24" s="63" t="str">
        <f t="shared" si="0"/>
        <v xml:space="preserve"> </v>
      </c>
      <c r="N24" s="154">
        <f t="shared" si="1"/>
        <v>362</v>
      </c>
      <c r="O24" s="155">
        <f t="shared" si="2"/>
        <v>362</v>
      </c>
      <c r="P24" s="156">
        <f t="shared" si="3"/>
        <v>0</v>
      </c>
      <c r="Q24" s="157">
        <f t="shared" si="4"/>
        <v>0</v>
      </c>
      <c r="R24" s="166" t="str">
        <f t="shared" si="6"/>
        <v xml:space="preserve"> </v>
      </c>
      <c r="S24" s="158">
        <f t="shared" si="5"/>
        <v>362</v>
      </c>
      <c r="T24" s="207">
        <v>0</v>
      </c>
      <c r="U24" s="131">
        <v>54.42</v>
      </c>
      <c r="V24" s="130">
        <v>150.33000000000001</v>
      </c>
      <c r="W24" s="130">
        <v>196.18</v>
      </c>
      <c r="X24" s="130">
        <v>258.27</v>
      </c>
      <c r="Y24" s="131">
        <v>1</v>
      </c>
      <c r="Z24" s="130">
        <v>1</v>
      </c>
      <c r="AA24" s="130">
        <v>1</v>
      </c>
      <c r="AB24" s="172" t="s">
        <v>767</v>
      </c>
      <c r="AC24" s="137">
        <v>6.6519999504089355</v>
      </c>
      <c r="AD24" s="138">
        <v>14880</v>
      </c>
      <c r="AE24" s="14"/>
    </row>
    <row r="25" spans="1:31" x14ac:dyDescent="0.2">
      <c r="A25" s="205" t="s">
        <v>514</v>
      </c>
      <c r="B25" s="205" t="s">
        <v>515</v>
      </c>
      <c r="C25" s="143">
        <v>156</v>
      </c>
      <c r="D25" s="52"/>
      <c r="E25" s="59"/>
      <c r="F25" s="59"/>
      <c r="G25" s="59"/>
      <c r="H25" s="60"/>
      <c r="I25" s="61"/>
      <c r="J25" s="62"/>
      <c r="K25" s="62"/>
      <c r="L25" s="62"/>
      <c r="M25" s="63" t="str">
        <f t="shared" si="0"/>
        <v xml:space="preserve"> </v>
      </c>
      <c r="N25" s="154">
        <f t="shared" si="1"/>
        <v>156</v>
      </c>
      <c r="O25" s="155">
        <f t="shared" si="2"/>
        <v>156</v>
      </c>
      <c r="P25" s="156">
        <f t="shared" si="3"/>
        <v>0</v>
      </c>
      <c r="Q25" s="157">
        <f t="shared" si="4"/>
        <v>0</v>
      </c>
      <c r="R25" s="166" t="str">
        <f t="shared" si="6"/>
        <v xml:space="preserve"> </v>
      </c>
      <c r="S25" s="158">
        <f t="shared" si="5"/>
        <v>156</v>
      </c>
      <c r="T25" s="207">
        <v>0</v>
      </c>
      <c r="U25" s="131">
        <v>73.510000000000005</v>
      </c>
      <c r="V25" s="130">
        <v>124.47</v>
      </c>
      <c r="W25" s="130">
        <v>164.01</v>
      </c>
      <c r="X25" s="130">
        <v>217.38</v>
      </c>
      <c r="Y25" s="131">
        <v>1</v>
      </c>
      <c r="Z25" s="130">
        <v>1</v>
      </c>
      <c r="AA25" s="130">
        <v>1</v>
      </c>
      <c r="AB25" s="172" t="s">
        <v>767</v>
      </c>
      <c r="AC25" s="137">
        <v>6.6519999504089355</v>
      </c>
      <c r="AD25" s="138">
        <v>13614</v>
      </c>
      <c r="AE25" s="14"/>
    </row>
    <row r="26" spans="1:31" x14ac:dyDescent="0.2">
      <c r="A26" s="205" t="s">
        <v>516</v>
      </c>
      <c r="B26" s="205" t="s">
        <v>517</v>
      </c>
      <c r="C26" s="143">
        <v>1028</v>
      </c>
      <c r="D26" s="52"/>
      <c r="E26" s="59"/>
      <c r="F26" s="59"/>
      <c r="G26" s="59"/>
      <c r="H26" s="60"/>
      <c r="I26" s="61"/>
      <c r="J26" s="62"/>
      <c r="K26" s="62"/>
      <c r="L26" s="62"/>
      <c r="M26" s="63" t="str">
        <f t="shared" si="0"/>
        <v xml:space="preserve"> </v>
      </c>
      <c r="N26" s="154">
        <f t="shared" si="1"/>
        <v>1028</v>
      </c>
      <c r="O26" s="155">
        <f t="shared" si="2"/>
        <v>1028</v>
      </c>
      <c r="P26" s="156">
        <f t="shared" si="3"/>
        <v>0</v>
      </c>
      <c r="Q26" s="157">
        <f t="shared" si="4"/>
        <v>0</v>
      </c>
      <c r="R26" s="166" t="str">
        <f t="shared" si="6"/>
        <v xml:space="preserve"> </v>
      </c>
      <c r="S26" s="158">
        <f t="shared" si="5"/>
        <v>1028</v>
      </c>
      <c r="T26" s="207">
        <v>0</v>
      </c>
      <c r="U26" s="131">
        <v>113.2</v>
      </c>
      <c r="V26" s="130">
        <v>335.54</v>
      </c>
      <c r="W26" s="130">
        <v>442.57</v>
      </c>
      <c r="X26" s="130">
        <v>508.27</v>
      </c>
      <c r="Y26" s="131">
        <v>1</v>
      </c>
      <c r="Z26" s="130">
        <v>1</v>
      </c>
      <c r="AA26" s="130">
        <v>1</v>
      </c>
      <c r="AB26" s="172" t="s">
        <v>767</v>
      </c>
      <c r="AC26" s="137">
        <v>6.6519999504089355</v>
      </c>
      <c r="AD26" s="138">
        <v>23460</v>
      </c>
      <c r="AE26" s="14"/>
    </row>
    <row r="27" spans="1:31" x14ac:dyDescent="0.2">
      <c r="A27" s="205" t="s">
        <v>518</v>
      </c>
      <c r="B27" s="205" t="s">
        <v>519</v>
      </c>
      <c r="C27" s="143">
        <v>360</v>
      </c>
      <c r="D27" s="52"/>
      <c r="E27" s="59"/>
      <c r="F27" s="59"/>
      <c r="G27" s="59"/>
      <c r="H27" s="60"/>
      <c r="I27" s="61"/>
      <c r="J27" s="62"/>
      <c r="K27" s="62"/>
      <c r="L27" s="62"/>
      <c r="M27" s="63" t="str">
        <f t="shared" si="0"/>
        <v xml:space="preserve"> </v>
      </c>
      <c r="N27" s="154">
        <f t="shared" si="1"/>
        <v>360</v>
      </c>
      <c r="O27" s="155">
        <f t="shared" si="2"/>
        <v>360</v>
      </c>
      <c r="P27" s="156">
        <f t="shared" si="3"/>
        <v>0</v>
      </c>
      <c r="Q27" s="157">
        <f t="shared" si="4"/>
        <v>0</v>
      </c>
      <c r="R27" s="166" t="str">
        <f t="shared" si="6"/>
        <v xml:space="preserve"> </v>
      </c>
      <c r="S27" s="158">
        <f t="shared" si="5"/>
        <v>360</v>
      </c>
      <c r="T27" s="207">
        <v>0</v>
      </c>
      <c r="U27" s="131">
        <v>54.42</v>
      </c>
      <c r="V27" s="130">
        <v>134.4</v>
      </c>
      <c r="W27" s="130">
        <v>176.04</v>
      </c>
      <c r="X27" s="130">
        <v>214.07</v>
      </c>
      <c r="Y27" s="131">
        <v>1</v>
      </c>
      <c r="Z27" s="130">
        <v>1</v>
      </c>
      <c r="AA27" s="130">
        <v>1</v>
      </c>
      <c r="AB27" s="172" t="s">
        <v>767</v>
      </c>
      <c r="AC27" s="137">
        <v>6.6519999504089355</v>
      </c>
      <c r="AD27" s="138">
        <v>22000</v>
      </c>
      <c r="AE27" s="14"/>
    </row>
    <row r="28" spans="1:31" x14ac:dyDescent="0.2">
      <c r="A28" s="205" t="s">
        <v>520</v>
      </c>
      <c r="B28" s="205" t="s">
        <v>521</v>
      </c>
      <c r="C28" s="143">
        <v>105</v>
      </c>
      <c r="D28" s="52"/>
      <c r="E28" s="59"/>
      <c r="F28" s="59"/>
      <c r="G28" s="59"/>
      <c r="H28" s="60"/>
      <c r="I28" s="61"/>
      <c r="J28" s="62"/>
      <c r="K28" s="62"/>
      <c r="L28" s="62"/>
      <c r="M28" s="63" t="str">
        <f t="shared" si="0"/>
        <v xml:space="preserve"> </v>
      </c>
      <c r="N28" s="154">
        <f t="shared" si="1"/>
        <v>105</v>
      </c>
      <c r="O28" s="155">
        <f t="shared" si="2"/>
        <v>105</v>
      </c>
      <c r="P28" s="156">
        <f t="shared" si="3"/>
        <v>0</v>
      </c>
      <c r="Q28" s="157">
        <f t="shared" si="4"/>
        <v>0</v>
      </c>
      <c r="R28" s="166" t="str">
        <f t="shared" si="6"/>
        <v xml:space="preserve"> </v>
      </c>
      <c r="S28" s="158">
        <f t="shared" si="5"/>
        <v>105</v>
      </c>
      <c r="T28" s="207">
        <v>0</v>
      </c>
      <c r="U28" s="131">
        <v>22.55</v>
      </c>
      <c r="V28" s="130">
        <v>35.78</v>
      </c>
      <c r="W28" s="130">
        <v>50.66</v>
      </c>
      <c r="X28" s="130">
        <v>55.62</v>
      </c>
      <c r="Y28" s="131">
        <v>1</v>
      </c>
      <c r="Z28" s="130">
        <v>1</v>
      </c>
      <c r="AA28" s="130">
        <v>1</v>
      </c>
      <c r="AB28" s="172" t="s">
        <v>767</v>
      </c>
      <c r="AC28" s="137">
        <v>6.6519999504089355</v>
      </c>
      <c r="AD28" s="138">
        <v>2355</v>
      </c>
      <c r="AE28" s="16"/>
    </row>
    <row r="29" spans="1:31" x14ac:dyDescent="0.2">
      <c r="A29" s="205" t="s">
        <v>522</v>
      </c>
      <c r="B29" s="205" t="s">
        <v>619</v>
      </c>
      <c r="C29" s="143">
        <v>360</v>
      </c>
      <c r="D29" s="52"/>
      <c r="E29" s="59"/>
      <c r="F29" s="59"/>
      <c r="G29" s="59"/>
      <c r="H29" s="60"/>
      <c r="I29" s="61"/>
      <c r="J29" s="62"/>
      <c r="K29" s="62"/>
      <c r="L29" s="62"/>
      <c r="M29" s="63" t="str">
        <f t="shared" si="0"/>
        <v xml:space="preserve"> </v>
      </c>
      <c r="N29" s="154">
        <f t="shared" si="1"/>
        <v>360</v>
      </c>
      <c r="O29" s="155">
        <f t="shared" si="2"/>
        <v>360</v>
      </c>
      <c r="P29" s="156">
        <f t="shared" si="3"/>
        <v>0</v>
      </c>
      <c r="Q29" s="157">
        <f t="shared" si="4"/>
        <v>0</v>
      </c>
      <c r="R29" s="166" t="str">
        <f t="shared" si="6"/>
        <v xml:space="preserve"> </v>
      </c>
      <c r="S29" s="158">
        <f t="shared" si="5"/>
        <v>360</v>
      </c>
      <c r="T29" s="207">
        <v>0</v>
      </c>
      <c r="U29" s="131">
        <v>37.58</v>
      </c>
      <c r="V29" s="130">
        <v>67.2</v>
      </c>
      <c r="W29" s="130">
        <v>84.19</v>
      </c>
      <c r="X29" s="130">
        <v>84.19</v>
      </c>
      <c r="Y29" s="131">
        <v>1</v>
      </c>
      <c r="Z29" s="130">
        <v>1</v>
      </c>
      <c r="AA29" s="130">
        <v>1</v>
      </c>
      <c r="AB29" s="172" t="s">
        <v>767</v>
      </c>
      <c r="AC29" s="137">
        <v>6.6519999504089355</v>
      </c>
      <c r="AD29" s="138">
        <v>4300</v>
      </c>
      <c r="AE29" s="16"/>
    </row>
    <row r="30" spans="1:31" x14ac:dyDescent="0.2">
      <c r="A30" s="205" t="s">
        <v>523</v>
      </c>
      <c r="B30" s="205" t="s">
        <v>620</v>
      </c>
      <c r="C30" s="143">
        <v>360</v>
      </c>
      <c r="D30" s="52"/>
      <c r="E30" s="59"/>
      <c r="F30" s="59"/>
      <c r="G30" s="59"/>
      <c r="H30" s="60"/>
      <c r="I30" s="61"/>
      <c r="J30" s="62"/>
      <c r="K30" s="62"/>
      <c r="L30" s="62"/>
      <c r="M30" s="63" t="str">
        <f t="shared" si="0"/>
        <v xml:space="preserve"> </v>
      </c>
      <c r="N30" s="154">
        <f t="shared" si="1"/>
        <v>360</v>
      </c>
      <c r="O30" s="155">
        <f t="shared" si="2"/>
        <v>360</v>
      </c>
      <c r="P30" s="156">
        <f t="shared" si="3"/>
        <v>0</v>
      </c>
      <c r="Q30" s="157">
        <f t="shared" si="4"/>
        <v>0</v>
      </c>
      <c r="R30" s="166" t="str">
        <f t="shared" si="6"/>
        <v xml:space="preserve"> </v>
      </c>
      <c r="S30" s="158">
        <f t="shared" si="5"/>
        <v>360</v>
      </c>
      <c r="T30" s="207">
        <v>0</v>
      </c>
      <c r="U30" s="131">
        <v>54.42</v>
      </c>
      <c r="V30" s="130">
        <v>128.08000000000001</v>
      </c>
      <c r="W30" s="130">
        <v>170.32</v>
      </c>
      <c r="X30" s="130">
        <v>211.97</v>
      </c>
      <c r="Y30" s="131">
        <v>1</v>
      </c>
      <c r="Z30" s="130">
        <v>1</v>
      </c>
      <c r="AA30" s="130">
        <v>1</v>
      </c>
      <c r="AB30" s="172" t="s">
        <v>767</v>
      </c>
      <c r="AC30" s="137">
        <v>6.6519999504089355</v>
      </c>
      <c r="AD30" s="138">
        <v>20250</v>
      </c>
      <c r="AE30" s="16"/>
    </row>
    <row r="31" spans="1:31" x14ac:dyDescent="0.2">
      <c r="A31" s="205" t="s">
        <v>524</v>
      </c>
      <c r="B31" s="205" t="s">
        <v>525</v>
      </c>
      <c r="C31" s="143">
        <v>206</v>
      </c>
      <c r="D31" s="52"/>
      <c r="E31" s="59"/>
      <c r="F31" s="59"/>
      <c r="G31" s="59"/>
      <c r="H31" s="60"/>
      <c r="I31" s="61"/>
      <c r="J31" s="62"/>
      <c r="K31" s="62"/>
      <c r="L31" s="62"/>
      <c r="M31" s="63" t="str">
        <f t="shared" si="0"/>
        <v xml:space="preserve"> </v>
      </c>
      <c r="N31" s="154">
        <f t="shared" si="1"/>
        <v>206</v>
      </c>
      <c r="O31" s="155">
        <f t="shared" si="2"/>
        <v>206</v>
      </c>
      <c r="P31" s="156">
        <f t="shared" si="3"/>
        <v>0</v>
      </c>
      <c r="Q31" s="157">
        <f t="shared" si="4"/>
        <v>0</v>
      </c>
      <c r="R31" s="166" t="str">
        <f t="shared" si="6"/>
        <v xml:space="preserve"> </v>
      </c>
      <c r="S31" s="158">
        <f t="shared" si="5"/>
        <v>206</v>
      </c>
      <c r="T31" s="207">
        <v>0</v>
      </c>
      <c r="U31" s="131">
        <v>30.07</v>
      </c>
      <c r="V31" s="130">
        <v>73.36</v>
      </c>
      <c r="W31" s="130">
        <v>86.44</v>
      </c>
      <c r="X31" s="130">
        <v>99.97</v>
      </c>
      <c r="Y31" s="131">
        <v>1</v>
      </c>
      <c r="Z31" s="130">
        <v>1</v>
      </c>
      <c r="AA31" s="130">
        <v>1</v>
      </c>
      <c r="AB31" s="172" t="s">
        <v>767</v>
      </c>
      <c r="AC31" s="137">
        <v>6.6519999504089355</v>
      </c>
      <c r="AD31" s="138">
        <v>7262</v>
      </c>
      <c r="AE31" s="16"/>
    </row>
    <row r="32" spans="1:31" x14ac:dyDescent="0.2">
      <c r="A32" s="205" t="s">
        <v>526</v>
      </c>
      <c r="B32" s="205" t="s">
        <v>527</v>
      </c>
      <c r="C32" s="143">
        <v>362</v>
      </c>
      <c r="D32" s="52"/>
      <c r="E32" s="59"/>
      <c r="F32" s="59"/>
      <c r="G32" s="59"/>
      <c r="H32" s="60"/>
      <c r="I32" s="61"/>
      <c r="J32" s="62"/>
      <c r="K32" s="62"/>
      <c r="L32" s="62"/>
      <c r="M32" s="63" t="str">
        <f t="shared" si="0"/>
        <v xml:space="preserve"> </v>
      </c>
      <c r="N32" s="154">
        <f t="shared" si="1"/>
        <v>362</v>
      </c>
      <c r="O32" s="155">
        <f t="shared" si="2"/>
        <v>362</v>
      </c>
      <c r="P32" s="156">
        <f t="shared" si="3"/>
        <v>0</v>
      </c>
      <c r="Q32" s="157">
        <f t="shared" si="4"/>
        <v>0</v>
      </c>
      <c r="R32" s="166" t="str">
        <f t="shared" si="6"/>
        <v xml:space="preserve"> </v>
      </c>
      <c r="S32" s="158">
        <f t="shared" si="5"/>
        <v>362</v>
      </c>
      <c r="T32" s="207">
        <v>0</v>
      </c>
      <c r="U32" s="131">
        <v>54.42</v>
      </c>
      <c r="V32" s="130">
        <v>128.08000000000001</v>
      </c>
      <c r="W32" s="130">
        <v>170.32</v>
      </c>
      <c r="X32" s="130">
        <v>211.97</v>
      </c>
      <c r="Y32" s="131">
        <v>1</v>
      </c>
      <c r="Z32" s="130">
        <v>1</v>
      </c>
      <c r="AA32" s="130">
        <v>1</v>
      </c>
      <c r="AB32" s="172" t="s">
        <v>767</v>
      </c>
      <c r="AC32" s="137">
        <v>6.6519999504089355</v>
      </c>
      <c r="AD32" s="138">
        <v>20250</v>
      </c>
      <c r="AE32" s="16"/>
    </row>
    <row r="33" spans="1:31" x14ac:dyDescent="0.2">
      <c r="A33" s="205" t="s">
        <v>528</v>
      </c>
      <c r="B33" s="205" t="s">
        <v>621</v>
      </c>
      <c r="C33" s="143">
        <v>362</v>
      </c>
      <c r="D33" s="52"/>
      <c r="E33" s="59"/>
      <c r="F33" s="59"/>
      <c r="G33" s="59"/>
      <c r="H33" s="60"/>
      <c r="I33" s="61"/>
      <c r="J33" s="62"/>
      <c r="K33" s="62"/>
      <c r="L33" s="62"/>
      <c r="M33" s="63"/>
      <c r="N33" s="154">
        <f t="shared" si="1"/>
        <v>362</v>
      </c>
      <c r="O33" s="155">
        <f t="shared" si="2"/>
        <v>362</v>
      </c>
      <c r="P33" s="156">
        <f t="shared" si="3"/>
        <v>0</v>
      </c>
      <c r="Q33" s="157">
        <f t="shared" si="4"/>
        <v>0</v>
      </c>
      <c r="R33" s="166" t="str">
        <f t="shared" si="6"/>
        <v xml:space="preserve"> </v>
      </c>
      <c r="S33" s="158">
        <f t="shared" si="5"/>
        <v>362</v>
      </c>
      <c r="T33" s="207">
        <v>0</v>
      </c>
      <c r="U33" s="131">
        <v>54.42</v>
      </c>
      <c r="V33" s="130">
        <v>124.02</v>
      </c>
      <c r="W33" s="130">
        <v>164.01</v>
      </c>
      <c r="X33" s="130">
        <v>208.21</v>
      </c>
      <c r="Y33" s="131">
        <v>1</v>
      </c>
      <c r="Z33" s="130">
        <v>1</v>
      </c>
      <c r="AA33" s="130">
        <v>1</v>
      </c>
      <c r="AB33" s="172" t="s">
        <v>767</v>
      </c>
      <c r="AC33" s="137">
        <v>6.6519999504089355</v>
      </c>
      <c r="AD33" s="138">
        <v>19200</v>
      </c>
      <c r="AE33" s="16"/>
    </row>
    <row r="34" spans="1:31" x14ac:dyDescent="0.2">
      <c r="A34" s="205" t="s">
        <v>529</v>
      </c>
      <c r="B34" s="205" t="s">
        <v>530</v>
      </c>
      <c r="C34" s="143">
        <v>1028</v>
      </c>
      <c r="D34" s="52"/>
      <c r="E34" s="59"/>
      <c r="F34" s="59"/>
      <c r="G34" s="59"/>
      <c r="H34" s="60"/>
      <c r="I34" s="61"/>
      <c r="J34" s="62"/>
      <c r="K34" s="62"/>
      <c r="L34" s="62"/>
      <c r="M34" s="63" t="str">
        <f t="shared" ref="M34:M49" si="7">IF((L34+K34+J34)=0," ", IF((L34+K34+J34) = 1, "100%", "Adjust colums D-E-F to get 100%"))</f>
        <v xml:space="preserve"> </v>
      </c>
      <c r="N34" s="154">
        <f t="shared" si="1"/>
        <v>1028</v>
      </c>
      <c r="O34" s="155">
        <f t="shared" si="2"/>
        <v>1028</v>
      </c>
      <c r="P34" s="156">
        <f t="shared" si="3"/>
        <v>0</v>
      </c>
      <c r="Q34" s="157">
        <f t="shared" si="4"/>
        <v>0</v>
      </c>
      <c r="R34" s="166" t="str">
        <f t="shared" si="6"/>
        <v xml:space="preserve"> </v>
      </c>
      <c r="S34" s="158">
        <f t="shared" si="5"/>
        <v>1028</v>
      </c>
      <c r="T34" s="207">
        <v>0</v>
      </c>
      <c r="U34" s="131">
        <v>153.34</v>
      </c>
      <c r="V34" s="130">
        <v>346.06</v>
      </c>
      <c r="W34" s="130">
        <v>442.57</v>
      </c>
      <c r="X34" s="130">
        <v>508.27</v>
      </c>
      <c r="Y34" s="131">
        <v>1</v>
      </c>
      <c r="Z34" s="130">
        <v>1</v>
      </c>
      <c r="AA34" s="130">
        <v>1</v>
      </c>
      <c r="AB34" s="172" t="s">
        <v>767</v>
      </c>
      <c r="AC34" s="137">
        <v>6.6519999504089355</v>
      </c>
      <c r="AD34" s="138">
        <v>33000</v>
      </c>
      <c r="AE34" s="16"/>
    </row>
    <row r="35" spans="1:31" x14ac:dyDescent="0.2">
      <c r="A35" s="205" t="s">
        <v>531</v>
      </c>
      <c r="B35" s="205" t="s">
        <v>532</v>
      </c>
      <c r="C35" s="143">
        <v>362</v>
      </c>
      <c r="D35" s="52"/>
      <c r="E35" s="59"/>
      <c r="F35" s="59"/>
      <c r="G35" s="59"/>
      <c r="H35" s="60"/>
      <c r="I35" s="61"/>
      <c r="J35" s="62"/>
      <c r="K35" s="62"/>
      <c r="L35" s="62"/>
      <c r="M35" s="63" t="str">
        <f t="shared" si="7"/>
        <v xml:space="preserve"> </v>
      </c>
      <c r="N35" s="154">
        <f t="shared" si="1"/>
        <v>362</v>
      </c>
      <c r="O35" s="155">
        <f t="shared" si="2"/>
        <v>362</v>
      </c>
      <c r="P35" s="156">
        <f t="shared" si="3"/>
        <v>0</v>
      </c>
      <c r="Q35" s="157">
        <f t="shared" si="4"/>
        <v>0</v>
      </c>
      <c r="R35" s="166" t="str">
        <f t="shared" si="6"/>
        <v xml:space="preserve"> </v>
      </c>
      <c r="S35" s="158">
        <f t="shared" si="5"/>
        <v>362</v>
      </c>
      <c r="T35" s="207">
        <v>0</v>
      </c>
      <c r="U35" s="131">
        <v>50.21</v>
      </c>
      <c r="V35" s="130">
        <v>134.55000000000001</v>
      </c>
      <c r="W35" s="130">
        <v>175.44</v>
      </c>
      <c r="X35" s="130">
        <v>208.96</v>
      </c>
      <c r="Y35" s="131">
        <v>1</v>
      </c>
      <c r="Z35" s="130">
        <v>1</v>
      </c>
      <c r="AA35" s="130">
        <v>1</v>
      </c>
      <c r="AB35" s="172" t="s">
        <v>767</v>
      </c>
      <c r="AC35" s="137">
        <v>6.6519999504089355</v>
      </c>
      <c r="AD35" s="138">
        <v>15057</v>
      </c>
      <c r="AE35" s="16"/>
    </row>
    <row r="36" spans="1:31" x14ac:dyDescent="0.2">
      <c r="A36" s="205" t="s">
        <v>533</v>
      </c>
      <c r="B36" s="205" t="s">
        <v>534</v>
      </c>
      <c r="C36" s="143">
        <v>63</v>
      </c>
      <c r="D36" s="52"/>
      <c r="E36" s="59"/>
      <c r="F36" s="59"/>
      <c r="G36" s="59"/>
      <c r="H36" s="60"/>
      <c r="I36" s="61"/>
      <c r="J36" s="62"/>
      <c r="K36" s="62"/>
      <c r="L36" s="62"/>
      <c r="M36" s="63" t="str">
        <f t="shared" si="7"/>
        <v xml:space="preserve"> </v>
      </c>
      <c r="N36" s="154">
        <f t="shared" si="1"/>
        <v>63</v>
      </c>
      <c r="O36" s="155">
        <f t="shared" si="2"/>
        <v>63</v>
      </c>
      <c r="P36" s="156">
        <f t="shared" si="3"/>
        <v>0</v>
      </c>
      <c r="Q36" s="157">
        <f t="shared" si="4"/>
        <v>0</v>
      </c>
      <c r="R36" s="166" t="str">
        <f t="shared" si="6"/>
        <v xml:space="preserve"> </v>
      </c>
      <c r="S36" s="158">
        <f t="shared" si="5"/>
        <v>63</v>
      </c>
      <c r="T36" s="207">
        <v>0</v>
      </c>
      <c r="U36" s="131">
        <v>1.35</v>
      </c>
      <c r="V36" s="130">
        <v>3.31</v>
      </c>
      <c r="W36" s="130">
        <v>4.66</v>
      </c>
      <c r="X36" s="130">
        <v>4.0599999999999996</v>
      </c>
      <c r="Y36" s="131">
        <v>1</v>
      </c>
      <c r="Z36" s="130">
        <v>1</v>
      </c>
      <c r="AA36" s="130">
        <v>1</v>
      </c>
      <c r="AB36" s="172" t="s">
        <v>767</v>
      </c>
      <c r="AC36" s="137">
        <v>6.6519999504089355</v>
      </c>
      <c r="AD36" s="138">
        <v>1532</v>
      </c>
      <c r="AE36" s="16"/>
    </row>
    <row r="37" spans="1:31" x14ac:dyDescent="0.2">
      <c r="A37" s="205" t="s">
        <v>535</v>
      </c>
      <c r="B37" s="205" t="s">
        <v>536</v>
      </c>
      <c r="C37" s="143">
        <v>356</v>
      </c>
      <c r="D37" s="52"/>
      <c r="E37" s="59"/>
      <c r="F37" s="59"/>
      <c r="G37" s="59"/>
      <c r="H37" s="60"/>
      <c r="I37" s="61"/>
      <c r="J37" s="62"/>
      <c r="K37" s="62"/>
      <c r="L37" s="62"/>
      <c r="M37" s="63" t="str">
        <f t="shared" si="7"/>
        <v xml:space="preserve"> </v>
      </c>
      <c r="N37" s="154">
        <f t="shared" si="1"/>
        <v>356</v>
      </c>
      <c r="O37" s="155">
        <f t="shared" si="2"/>
        <v>356</v>
      </c>
      <c r="P37" s="156">
        <f t="shared" si="3"/>
        <v>0</v>
      </c>
      <c r="Q37" s="157">
        <f t="shared" si="4"/>
        <v>0</v>
      </c>
      <c r="R37" s="166" t="str">
        <f t="shared" si="6"/>
        <v xml:space="preserve"> </v>
      </c>
      <c r="S37" s="158">
        <f t="shared" si="5"/>
        <v>356</v>
      </c>
      <c r="T37" s="207">
        <v>0</v>
      </c>
      <c r="U37" s="131">
        <v>53.07</v>
      </c>
      <c r="V37" s="130">
        <v>119.81</v>
      </c>
      <c r="W37" s="130">
        <v>158.6</v>
      </c>
      <c r="X37" s="130">
        <v>206.7</v>
      </c>
      <c r="Y37" s="131">
        <v>1</v>
      </c>
      <c r="Z37" s="130">
        <v>1</v>
      </c>
      <c r="AA37" s="130">
        <v>1</v>
      </c>
      <c r="AB37" s="172" t="s">
        <v>767</v>
      </c>
      <c r="AC37" s="137">
        <v>6.6519999504089355</v>
      </c>
      <c r="AD37" s="138">
        <v>19200</v>
      </c>
      <c r="AE37" s="16"/>
    </row>
    <row r="38" spans="1:31" x14ac:dyDescent="0.2">
      <c r="A38" s="205" t="s">
        <v>537</v>
      </c>
      <c r="B38" s="205" t="s">
        <v>622</v>
      </c>
      <c r="C38" s="143">
        <v>362</v>
      </c>
      <c r="D38" s="52"/>
      <c r="E38" s="59"/>
      <c r="F38" s="59"/>
      <c r="G38" s="59"/>
      <c r="H38" s="60"/>
      <c r="I38" s="61"/>
      <c r="J38" s="62"/>
      <c r="K38" s="62"/>
      <c r="L38" s="62"/>
      <c r="M38" s="63" t="str">
        <f t="shared" si="7"/>
        <v xml:space="preserve"> </v>
      </c>
      <c r="N38" s="154">
        <f t="shared" si="1"/>
        <v>362</v>
      </c>
      <c r="O38" s="155">
        <f t="shared" si="2"/>
        <v>362</v>
      </c>
      <c r="P38" s="156">
        <f t="shared" si="3"/>
        <v>0</v>
      </c>
      <c r="Q38" s="157">
        <f t="shared" si="4"/>
        <v>0</v>
      </c>
      <c r="R38" s="166" t="str">
        <f t="shared" si="6"/>
        <v xml:space="preserve"> </v>
      </c>
      <c r="S38" s="158">
        <f t="shared" si="5"/>
        <v>362</v>
      </c>
      <c r="T38" s="207">
        <v>0</v>
      </c>
      <c r="U38" s="131">
        <v>54.42</v>
      </c>
      <c r="V38" s="130">
        <v>124.02</v>
      </c>
      <c r="W38" s="130">
        <v>164.01</v>
      </c>
      <c r="X38" s="130">
        <v>208.21</v>
      </c>
      <c r="Y38" s="131">
        <v>1</v>
      </c>
      <c r="Z38" s="130">
        <v>1</v>
      </c>
      <c r="AA38" s="130">
        <v>1</v>
      </c>
      <c r="AB38" s="172" t="s">
        <v>767</v>
      </c>
      <c r="AC38" s="137">
        <v>6.6519999504089355</v>
      </c>
      <c r="AD38" s="138">
        <v>19200</v>
      </c>
      <c r="AE38" s="16"/>
    </row>
    <row r="39" spans="1:31" x14ac:dyDescent="0.2">
      <c r="A39" s="205" t="s">
        <v>538</v>
      </c>
      <c r="B39" s="205" t="s">
        <v>539</v>
      </c>
      <c r="C39" s="143">
        <v>362</v>
      </c>
      <c r="D39" s="52"/>
      <c r="E39" s="59"/>
      <c r="F39" s="59"/>
      <c r="G39" s="59"/>
      <c r="H39" s="60"/>
      <c r="I39" s="61"/>
      <c r="J39" s="62"/>
      <c r="K39" s="62"/>
      <c r="L39" s="62"/>
      <c r="M39" s="63" t="str">
        <f t="shared" si="7"/>
        <v xml:space="preserve"> </v>
      </c>
      <c r="N39" s="154">
        <f t="shared" si="1"/>
        <v>362</v>
      </c>
      <c r="O39" s="155">
        <f t="shared" si="2"/>
        <v>362</v>
      </c>
      <c r="P39" s="156">
        <f t="shared" si="3"/>
        <v>0</v>
      </c>
      <c r="Q39" s="157">
        <f t="shared" si="4"/>
        <v>0</v>
      </c>
      <c r="R39" s="166" t="str">
        <f t="shared" si="6"/>
        <v xml:space="preserve"> </v>
      </c>
      <c r="S39" s="158">
        <f t="shared" si="5"/>
        <v>362</v>
      </c>
      <c r="T39" s="207">
        <v>0</v>
      </c>
      <c r="U39" s="131">
        <v>54.42</v>
      </c>
      <c r="V39" s="130">
        <v>124.02</v>
      </c>
      <c r="W39" s="130">
        <v>164.01</v>
      </c>
      <c r="X39" s="130">
        <v>208.21</v>
      </c>
      <c r="Y39" s="131">
        <v>1</v>
      </c>
      <c r="Z39" s="130">
        <v>1</v>
      </c>
      <c r="AA39" s="130">
        <v>1</v>
      </c>
      <c r="AB39" s="172" t="s">
        <v>767</v>
      </c>
      <c r="AC39" s="137">
        <v>6.6519999504089355</v>
      </c>
      <c r="AD39" s="138">
        <v>24500</v>
      </c>
      <c r="AE39" s="16"/>
    </row>
    <row r="40" spans="1:31" x14ac:dyDescent="0.2">
      <c r="A40" s="205" t="s">
        <v>540</v>
      </c>
      <c r="B40" s="205" t="s">
        <v>623</v>
      </c>
      <c r="C40" s="143">
        <v>92.5</v>
      </c>
      <c r="D40" s="52"/>
      <c r="E40" s="59"/>
      <c r="F40" s="59"/>
      <c r="G40" s="59"/>
      <c r="H40" s="60"/>
      <c r="I40" s="61"/>
      <c r="J40" s="62"/>
      <c r="K40" s="62"/>
      <c r="L40" s="62"/>
      <c r="M40" s="63" t="str">
        <f t="shared" si="7"/>
        <v xml:space="preserve"> </v>
      </c>
      <c r="N40" s="154">
        <f t="shared" si="1"/>
        <v>92.5</v>
      </c>
      <c r="O40" s="155">
        <f t="shared" si="2"/>
        <v>92.5</v>
      </c>
      <c r="P40" s="156">
        <f t="shared" si="3"/>
        <v>0</v>
      </c>
      <c r="Q40" s="157">
        <f t="shared" si="4"/>
        <v>0</v>
      </c>
      <c r="R40" s="166" t="str">
        <f t="shared" si="6"/>
        <v xml:space="preserve"> </v>
      </c>
      <c r="S40" s="158">
        <f t="shared" si="5"/>
        <v>92.5</v>
      </c>
      <c r="T40" s="207">
        <v>0</v>
      </c>
      <c r="U40" s="131">
        <v>2.71</v>
      </c>
      <c r="V40" s="130">
        <v>3.91</v>
      </c>
      <c r="W40" s="130">
        <v>4.96</v>
      </c>
      <c r="X40" s="130">
        <v>6.76</v>
      </c>
      <c r="Y40" s="131">
        <v>1</v>
      </c>
      <c r="Z40" s="130">
        <v>1</v>
      </c>
      <c r="AA40" s="130">
        <v>1</v>
      </c>
      <c r="AB40" s="172" t="s">
        <v>767</v>
      </c>
      <c r="AC40" s="137">
        <v>6.6519999504089355</v>
      </c>
      <c r="AD40" s="138">
        <v>4740</v>
      </c>
      <c r="AE40" s="16"/>
    </row>
    <row r="41" spans="1:31" x14ac:dyDescent="0.2">
      <c r="A41" s="205" t="s">
        <v>541</v>
      </c>
      <c r="B41" s="205" t="s">
        <v>624</v>
      </c>
      <c r="C41" s="142"/>
      <c r="D41" s="52"/>
      <c r="E41" s="59"/>
      <c r="F41" s="59"/>
      <c r="G41" s="59"/>
      <c r="H41" s="60"/>
      <c r="I41" s="61"/>
      <c r="J41" s="62"/>
      <c r="K41" s="62"/>
      <c r="L41" s="62"/>
      <c r="M41" s="63" t="str">
        <f t="shared" si="7"/>
        <v xml:space="preserve"> </v>
      </c>
      <c r="N41" s="154">
        <f t="shared" si="1"/>
        <v>0</v>
      </c>
      <c r="O41" s="155">
        <f t="shared" si="2"/>
        <v>0</v>
      </c>
      <c r="P41" s="156">
        <f t="shared" si="3"/>
        <v>0</v>
      </c>
      <c r="Q41" s="157">
        <f t="shared" si="4"/>
        <v>0</v>
      </c>
      <c r="R41" s="166" t="str">
        <f t="shared" si="6"/>
        <v xml:space="preserve"> </v>
      </c>
      <c r="S41" s="158">
        <f t="shared" si="5"/>
        <v>0</v>
      </c>
      <c r="T41" s="207">
        <v>0</v>
      </c>
      <c r="U41" s="131">
        <v>1.65</v>
      </c>
      <c r="V41" s="130">
        <v>2.71</v>
      </c>
      <c r="W41" s="130">
        <v>3.91</v>
      </c>
      <c r="X41" s="130">
        <v>4.96</v>
      </c>
      <c r="Y41" s="131">
        <v>1</v>
      </c>
      <c r="Z41" s="130">
        <v>1</v>
      </c>
      <c r="AA41" s="130">
        <v>1</v>
      </c>
      <c r="AB41" s="172" t="s">
        <v>767</v>
      </c>
      <c r="AC41" s="137">
        <v>6.6519999504089355</v>
      </c>
      <c r="AD41" s="138">
        <v>4200</v>
      </c>
      <c r="AE41" s="16"/>
    </row>
    <row r="42" spans="1:31" x14ac:dyDescent="0.2">
      <c r="A42" s="205" t="s">
        <v>759</v>
      </c>
      <c r="B42" s="205" t="s">
        <v>763</v>
      </c>
      <c r="C42" s="143">
        <v>855</v>
      </c>
      <c r="D42" s="52"/>
      <c r="E42" s="59"/>
      <c r="F42" s="59"/>
      <c r="G42" s="59"/>
      <c r="H42" s="60"/>
      <c r="I42" s="61"/>
      <c r="J42" s="62"/>
      <c r="K42" s="62"/>
      <c r="L42" s="62"/>
      <c r="M42" s="63" t="str">
        <f t="shared" si="7"/>
        <v xml:space="preserve"> </v>
      </c>
      <c r="N42" s="154">
        <f t="shared" si="1"/>
        <v>855</v>
      </c>
      <c r="O42" s="155">
        <f t="shared" si="2"/>
        <v>855</v>
      </c>
      <c r="P42" s="156">
        <f t="shared" si="3"/>
        <v>0</v>
      </c>
      <c r="Q42" s="157">
        <f t="shared" si="4"/>
        <v>0</v>
      </c>
      <c r="R42" s="166" t="str">
        <f t="shared" si="6"/>
        <v xml:space="preserve"> </v>
      </c>
      <c r="S42" s="158">
        <f t="shared" si="5"/>
        <v>855</v>
      </c>
      <c r="T42" s="207">
        <v>0</v>
      </c>
      <c r="U42" s="131">
        <v>90.2</v>
      </c>
      <c r="V42" s="130">
        <v>120.26</v>
      </c>
      <c r="W42" s="130">
        <v>139.21</v>
      </c>
      <c r="X42" s="130">
        <v>240.53</v>
      </c>
      <c r="Y42" s="131">
        <v>1</v>
      </c>
      <c r="Z42" s="130">
        <v>1</v>
      </c>
      <c r="AA42" s="130">
        <v>1</v>
      </c>
      <c r="AB42" s="172" t="s">
        <v>767</v>
      </c>
      <c r="AC42" s="137">
        <v>6.6519999504089355</v>
      </c>
      <c r="AD42" s="138">
        <v>16300</v>
      </c>
      <c r="AE42" s="16"/>
    </row>
    <row r="43" spans="1:31" x14ac:dyDescent="0.2">
      <c r="A43" s="205" t="s">
        <v>542</v>
      </c>
      <c r="B43" s="205" t="s">
        <v>543</v>
      </c>
      <c r="C43" s="143">
        <v>360</v>
      </c>
      <c r="D43" s="52"/>
      <c r="E43" s="59"/>
      <c r="F43" s="59"/>
      <c r="G43" s="59"/>
      <c r="H43" s="60"/>
      <c r="I43" s="61"/>
      <c r="J43" s="62"/>
      <c r="K43" s="62"/>
      <c r="L43" s="62"/>
      <c r="M43" s="63" t="str">
        <f t="shared" si="7"/>
        <v xml:space="preserve"> </v>
      </c>
      <c r="N43" s="154">
        <f t="shared" si="1"/>
        <v>360</v>
      </c>
      <c r="O43" s="155">
        <f t="shared" si="2"/>
        <v>360</v>
      </c>
      <c r="P43" s="156">
        <f t="shared" si="3"/>
        <v>0</v>
      </c>
      <c r="Q43" s="157">
        <f t="shared" si="4"/>
        <v>0</v>
      </c>
      <c r="R43" s="166" t="str">
        <f t="shared" si="6"/>
        <v xml:space="preserve"> </v>
      </c>
      <c r="S43" s="158">
        <f t="shared" si="5"/>
        <v>360</v>
      </c>
      <c r="T43" s="207">
        <v>0</v>
      </c>
      <c r="U43" s="131">
        <v>54.42</v>
      </c>
      <c r="V43" s="130">
        <v>128.08000000000001</v>
      </c>
      <c r="W43" s="130">
        <v>170.32</v>
      </c>
      <c r="X43" s="130">
        <v>211.97</v>
      </c>
      <c r="Y43" s="131">
        <v>1</v>
      </c>
      <c r="Z43" s="130">
        <v>1</v>
      </c>
      <c r="AA43" s="130">
        <v>1</v>
      </c>
      <c r="AB43" s="172" t="s">
        <v>767</v>
      </c>
      <c r="AC43" s="137">
        <v>6.6519999504089355</v>
      </c>
      <c r="AD43" s="138">
        <v>22000</v>
      </c>
      <c r="AE43" s="16"/>
    </row>
    <row r="44" spans="1:31" x14ac:dyDescent="0.2">
      <c r="A44" s="205" t="s">
        <v>544</v>
      </c>
      <c r="B44" s="205" t="s">
        <v>625</v>
      </c>
      <c r="C44" s="143">
        <v>356</v>
      </c>
      <c r="D44" s="52"/>
      <c r="E44" s="59"/>
      <c r="F44" s="59"/>
      <c r="G44" s="59"/>
      <c r="H44" s="60"/>
      <c r="I44" s="61"/>
      <c r="J44" s="62"/>
      <c r="K44" s="62"/>
      <c r="L44" s="62"/>
      <c r="M44" s="63" t="str">
        <f t="shared" si="7"/>
        <v xml:space="preserve"> </v>
      </c>
      <c r="N44" s="154">
        <f t="shared" si="1"/>
        <v>356</v>
      </c>
      <c r="O44" s="155">
        <f t="shared" si="2"/>
        <v>356</v>
      </c>
      <c r="P44" s="156">
        <f t="shared" si="3"/>
        <v>0</v>
      </c>
      <c r="Q44" s="157">
        <f t="shared" si="4"/>
        <v>0</v>
      </c>
      <c r="R44" s="166" t="str">
        <f t="shared" si="6"/>
        <v xml:space="preserve"> </v>
      </c>
      <c r="S44" s="158">
        <f t="shared" si="5"/>
        <v>356</v>
      </c>
      <c r="T44" s="207">
        <v>0</v>
      </c>
      <c r="U44" s="131">
        <v>54.42</v>
      </c>
      <c r="V44" s="130">
        <v>128.08000000000001</v>
      </c>
      <c r="W44" s="130">
        <v>170.32</v>
      </c>
      <c r="X44" s="130">
        <v>211.97</v>
      </c>
      <c r="Y44" s="131">
        <v>1</v>
      </c>
      <c r="Z44" s="130">
        <v>1</v>
      </c>
      <c r="AA44" s="130">
        <v>1</v>
      </c>
      <c r="AB44" s="172" t="s">
        <v>767</v>
      </c>
      <c r="AC44" s="137">
        <v>6.6519999504089355</v>
      </c>
      <c r="AD44" s="138">
        <v>22000</v>
      </c>
      <c r="AE44" s="16"/>
    </row>
    <row r="45" spans="1:31" x14ac:dyDescent="0.2">
      <c r="A45" s="205" t="s">
        <v>545</v>
      </c>
      <c r="B45" s="205" t="s">
        <v>626</v>
      </c>
      <c r="C45" s="143">
        <v>3256</v>
      </c>
      <c r="D45" s="52"/>
      <c r="E45" s="59"/>
      <c r="F45" s="59"/>
      <c r="G45" s="59"/>
      <c r="H45" s="60"/>
      <c r="I45" s="61"/>
      <c r="J45" s="62"/>
      <c r="K45" s="62"/>
      <c r="L45" s="62"/>
      <c r="M45" s="63" t="str">
        <f t="shared" si="7"/>
        <v xml:space="preserve"> </v>
      </c>
      <c r="N45" s="154">
        <f t="shared" si="1"/>
        <v>3256</v>
      </c>
      <c r="O45" s="155">
        <f t="shared" si="2"/>
        <v>3256</v>
      </c>
      <c r="P45" s="156">
        <f t="shared" si="3"/>
        <v>0</v>
      </c>
      <c r="Q45" s="157">
        <f t="shared" si="4"/>
        <v>0</v>
      </c>
      <c r="R45" s="166" t="str">
        <f t="shared" si="6"/>
        <v xml:space="preserve"> </v>
      </c>
      <c r="S45" s="158">
        <f t="shared" si="5"/>
        <v>3256</v>
      </c>
      <c r="T45" s="207">
        <v>0</v>
      </c>
      <c r="U45" s="131">
        <v>120.26</v>
      </c>
      <c r="V45" s="130">
        <v>296</v>
      </c>
      <c r="W45" s="130">
        <v>317.2</v>
      </c>
      <c r="X45" s="130">
        <v>381.09</v>
      </c>
      <c r="Y45" s="131">
        <v>1</v>
      </c>
      <c r="Z45" s="130">
        <v>1</v>
      </c>
      <c r="AA45" s="130">
        <v>1</v>
      </c>
      <c r="AB45" s="172" t="s">
        <v>767</v>
      </c>
      <c r="AC45" s="137">
        <v>6.6519999504089355</v>
      </c>
      <c r="AD45" s="138">
        <v>51146</v>
      </c>
      <c r="AE45" s="16"/>
    </row>
    <row r="46" spans="1:31" x14ac:dyDescent="0.2">
      <c r="A46" s="205" t="s">
        <v>546</v>
      </c>
      <c r="B46" s="205" t="s">
        <v>547</v>
      </c>
      <c r="C46" s="142"/>
      <c r="D46" s="52"/>
      <c r="E46" s="59"/>
      <c r="F46" s="59"/>
      <c r="G46" s="59"/>
      <c r="H46" s="60"/>
      <c r="I46" s="61"/>
      <c r="J46" s="62"/>
      <c r="K46" s="62"/>
      <c r="L46" s="62"/>
      <c r="M46" s="63" t="str">
        <f t="shared" si="7"/>
        <v xml:space="preserve"> </v>
      </c>
      <c r="N46" s="154">
        <f t="shared" si="1"/>
        <v>0</v>
      </c>
      <c r="O46" s="155">
        <f t="shared" si="2"/>
        <v>0</v>
      </c>
      <c r="P46" s="156">
        <f t="shared" si="3"/>
        <v>0</v>
      </c>
      <c r="Q46" s="157">
        <f t="shared" si="4"/>
        <v>0</v>
      </c>
      <c r="R46" s="166" t="str">
        <f t="shared" si="6"/>
        <v xml:space="preserve"> </v>
      </c>
      <c r="S46" s="158">
        <f t="shared" si="5"/>
        <v>0</v>
      </c>
      <c r="T46" s="207">
        <v>0</v>
      </c>
      <c r="U46" s="131">
        <v>37.58</v>
      </c>
      <c r="V46" s="130">
        <v>63.14</v>
      </c>
      <c r="W46" s="130">
        <v>78.17</v>
      </c>
      <c r="X46" s="130">
        <v>113.95</v>
      </c>
      <c r="Y46" s="131">
        <v>1</v>
      </c>
      <c r="Z46" s="130">
        <v>1</v>
      </c>
      <c r="AA46" s="130">
        <v>1</v>
      </c>
      <c r="AB46" s="172" t="s">
        <v>767</v>
      </c>
      <c r="AC46" s="137">
        <v>6.6519999504089355</v>
      </c>
      <c r="AD46" s="138">
        <v>16600</v>
      </c>
      <c r="AE46" s="16"/>
    </row>
    <row r="47" spans="1:31" x14ac:dyDescent="0.2">
      <c r="A47" s="205" t="s">
        <v>548</v>
      </c>
      <c r="B47" s="205" t="s">
        <v>549</v>
      </c>
      <c r="C47" s="142"/>
      <c r="D47" s="52"/>
      <c r="E47" s="59"/>
      <c r="F47" s="59"/>
      <c r="G47" s="59"/>
      <c r="H47" s="60"/>
      <c r="I47" s="61"/>
      <c r="J47" s="62"/>
      <c r="K47" s="62"/>
      <c r="L47" s="62"/>
      <c r="M47" s="63" t="str">
        <f t="shared" si="7"/>
        <v xml:space="preserve"> </v>
      </c>
      <c r="N47" s="154">
        <f t="shared" si="1"/>
        <v>0</v>
      </c>
      <c r="O47" s="155">
        <f t="shared" si="2"/>
        <v>0</v>
      </c>
      <c r="P47" s="156">
        <f t="shared" si="3"/>
        <v>0</v>
      </c>
      <c r="Q47" s="157">
        <f t="shared" si="4"/>
        <v>0</v>
      </c>
      <c r="R47" s="166" t="str">
        <f t="shared" si="6"/>
        <v xml:space="preserve"> </v>
      </c>
      <c r="S47" s="158">
        <f t="shared" si="5"/>
        <v>0</v>
      </c>
      <c r="T47" s="207">
        <v>0</v>
      </c>
      <c r="U47" s="131">
        <v>22.55</v>
      </c>
      <c r="V47" s="130">
        <v>35.78</v>
      </c>
      <c r="W47" s="130">
        <v>50.66</v>
      </c>
      <c r="X47" s="130">
        <v>55.62</v>
      </c>
      <c r="Y47" s="131">
        <v>1</v>
      </c>
      <c r="Z47" s="130">
        <v>1</v>
      </c>
      <c r="AA47" s="130">
        <v>1</v>
      </c>
      <c r="AB47" s="172" t="s">
        <v>767</v>
      </c>
      <c r="AC47" s="137">
        <v>6.6519999504089355</v>
      </c>
      <c r="AD47" s="138">
        <v>4451.89990234375</v>
      </c>
      <c r="AE47" s="16"/>
    </row>
    <row r="48" spans="1:31" x14ac:dyDescent="0.2">
      <c r="A48" s="205" t="s">
        <v>760</v>
      </c>
      <c r="B48" s="205" t="s">
        <v>764</v>
      </c>
      <c r="C48" s="142"/>
      <c r="D48" s="52"/>
      <c r="E48" s="59"/>
      <c r="F48" s="59"/>
      <c r="G48" s="59"/>
      <c r="H48" s="60"/>
      <c r="I48" s="61"/>
      <c r="J48" s="62"/>
      <c r="K48" s="62"/>
      <c r="L48" s="62"/>
      <c r="M48" s="63" t="str">
        <f t="shared" si="7"/>
        <v xml:space="preserve"> </v>
      </c>
      <c r="N48" s="154">
        <f t="shared" si="1"/>
        <v>0</v>
      </c>
      <c r="O48" s="155">
        <f t="shared" si="2"/>
        <v>0</v>
      </c>
      <c r="P48" s="156">
        <f t="shared" si="3"/>
        <v>0</v>
      </c>
      <c r="Q48" s="157">
        <f t="shared" si="4"/>
        <v>0</v>
      </c>
      <c r="R48" s="166" t="str">
        <f t="shared" si="6"/>
        <v xml:space="preserve"> </v>
      </c>
      <c r="S48" s="158">
        <f t="shared" si="5"/>
        <v>0</v>
      </c>
      <c r="T48" s="207">
        <v>0</v>
      </c>
      <c r="U48" s="131">
        <v>37.58</v>
      </c>
      <c r="V48" s="130">
        <v>125.08</v>
      </c>
      <c r="W48" s="130">
        <v>125.68</v>
      </c>
      <c r="X48" s="130">
        <v>189.87</v>
      </c>
      <c r="Y48" s="131">
        <v>1</v>
      </c>
      <c r="Z48" s="130">
        <v>1</v>
      </c>
      <c r="AA48" s="130">
        <v>1</v>
      </c>
      <c r="AB48" s="172" t="s">
        <v>767</v>
      </c>
      <c r="AC48" s="137">
        <v>6.6519999504089355</v>
      </c>
      <c r="AD48" s="138">
        <v>16600</v>
      </c>
      <c r="AE48" s="16"/>
    </row>
    <row r="49" spans="1:31" x14ac:dyDescent="0.2">
      <c r="A49" s="205" t="s">
        <v>761</v>
      </c>
      <c r="B49" s="205" t="s">
        <v>765</v>
      </c>
      <c r="C49" s="142"/>
      <c r="D49" s="101"/>
      <c r="E49" s="102"/>
      <c r="F49" s="102"/>
      <c r="G49" s="102"/>
      <c r="H49" s="103"/>
      <c r="I49" s="104"/>
      <c r="J49" s="105"/>
      <c r="K49" s="105"/>
      <c r="L49" s="105"/>
      <c r="M49" s="106" t="str">
        <f t="shared" si="7"/>
        <v xml:space="preserve"> </v>
      </c>
      <c r="N49" s="173">
        <f t="shared" si="1"/>
        <v>0</v>
      </c>
      <c r="O49" s="174">
        <f t="shared" si="2"/>
        <v>0</v>
      </c>
      <c r="P49" s="175">
        <f t="shared" si="3"/>
        <v>0</v>
      </c>
      <c r="Q49" s="176">
        <f t="shared" si="4"/>
        <v>0</v>
      </c>
      <c r="R49" s="166" t="str">
        <f t="shared" si="6"/>
        <v xml:space="preserve"> </v>
      </c>
      <c r="S49" s="177">
        <f t="shared" si="5"/>
        <v>0</v>
      </c>
      <c r="T49" s="207">
        <v>0</v>
      </c>
      <c r="U49" s="131">
        <v>37.58</v>
      </c>
      <c r="V49" s="130">
        <v>125.08</v>
      </c>
      <c r="W49" s="130">
        <v>125.68</v>
      </c>
      <c r="X49" s="130">
        <v>189.87</v>
      </c>
      <c r="Y49" s="131">
        <v>1</v>
      </c>
      <c r="Z49" s="130">
        <v>1</v>
      </c>
      <c r="AA49" s="130">
        <v>1</v>
      </c>
      <c r="AB49" s="172" t="s">
        <v>767</v>
      </c>
      <c r="AC49" s="137">
        <v>6.6519999504089355</v>
      </c>
      <c r="AD49" s="138">
        <v>16600</v>
      </c>
      <c r="AE49" s="16"/>
    </row>
    <row r="50" spans="1:31" x14ac:dyDescent="0.2">
      <c r="A50" s="205" t="s">
        <v>762</v>
      </c>
      <c r="B50" s="205" t="s">
        <v>766</v>
      </c>
      <c r="C50" s="142"/>
      <c r="D50" s="101"/>
      <c r="E50" s="102"/>
      <c r="F50" s="102"/>
      <c r="G50" s="102"/>
      <c r="H50" s="103"/>
      <c r="I50" s="104"/>
      <c r="J50" s="105"/>
      <c r="K50" s="105"/>
      <c r="L50" s="105"/>
      <c r="M50" s="106" t="str">
        <f t="shared" ref="M50" si="8">IF((L50+K50+J50)=0," ", IF((L50+K50+J50) = 1, "100%", "Adjust colums D-E-F to get 100%"))</f>
        <v xml:space="preserve"> </v>
      </c>
      <c r="N50" s="173">
        <f t="shared" ref="N50" si="9">(C50-(G50*C50))</f>
        <v>0</v>
      </c>
      <c r="O50" s="174">
        <f t="shared" ref="O50" si="10">(1-F50)*C50</f>
        <v>0</v>
      </c>
      <c r="P50" s="175">
        <f t="shared" ref="P50" si="11">D50*((((I50*J50)*V50)/Y50)+(((I50*K50)*W50)/Z50)+(((I50*L50)*X50)/AA50)+(H50*U50))</f>
        <v>0</v>
      </c>
      <c r="Q50" s="176">
        <f t="shared" ref="Q50" si="12">P50/(IF(D50&lt;=0,1,D50))</f>
        <v>0</v>
      </c>
      <c r="R50" s="166" t="str">
        <f t="shared" si="6"/>
        <v xml:space="preserve"> </v>
      </c>
      <c r="S50" s="177">
        <f t="shared" ref="S50" si="13">P50+N50</f>
        <v>0</v>
      </c>
      <c r="T50" s="207">
        <v>0</v>
      </c>
      <c r="U50" s="131">
        <v>37.58</v>
      </c>
      <c r="V50" s="130">
        <v>125.08</v>
      </c>
      <c r="W50" s="130">
        <v>125.68</v>
      </c>
      <c r="X50" s="130">
        <v>189.87</v>
      </c>
      <c r="Y50" s="131">
        <v>1</v>
      </c>
      <c r="Z50" s="130">
        <v>1</v>
      </c>
      <c r="AA50" s="130">
        <v>1</v>
      </c>
      <c r="AB50" s="172" t="s">
        <v>767</v>
      </c>
      <c r="AC50" s="137">
        <v>6.6519999504089355</v>
      </c>
      <c r="AD50" s="138">
        <v>16600</v>
      </c>
      <c r="AE50" s="16"/>
    </row>
    <row r="51" spans="1:31" ht="15" x14ac:dyDescent="0.25">
      <c r="A51" s="85"/>
      <c r="B51" s="85"/>
      <c r="C51" s="86"/>
      <c r="D51" s="107"/>
      <c r="E51" s="108"/>
      <c r="F51" s="108"/>
      <c r="G51" s="108"/>
      <c r="H51" s="109"/>
      <c r="I51" s="110"/>
      <c r="J51" s="111"/>
      <c r="K51" s="111"/>
      <c r="L51" s="111"/>
      <c r="M51" s="112"/>
      <c r="N51" s="91"/>
      <c r="O51" s="91"/>
      <c r="P51" s="113"/>
      <c r="Q51" s="82"/>
      <c r="R51" s="114"/>
      <c r="S51" s="114"/>
      <c r="T51" s="115"/>
      <c r="U51" s="94"/>
      <c r="V51" s="94"/>
      <c r="W51" s="94"/>
      <c r="X51" s="94"/>
      <c r="Y51" s="94"/>
      <c r="Z51" s="94"/>
      <c r="AA51" s="94"/>
      <c r="AB51" s="94"/>
      <c r="AC51" s="94"/>
      <c r="AD51" s="94"/>
      <c r="AE51" s="16"/>
    </row>
    <row r="52" spans="1:31" ht="15" x14ac:dyDescent="0.25">
      <c r="A52" s="85"/>
      <c r="B52" s="85"/>
      <c r="C52" s="95"/>
      <c r="D52" s="107"/>
      <c r="E52" s="108"/>
      <c r="F52" s="108"/>
      <c r="G52" s="108"/>
      <c r="H52" s="109"/>
      <c r="I52" s="110"/>
      <c r="J52" s="111"/>
      <c r="K52" s="111"/>
      <c r="L52" s="111"/>
      <c r="M52" s="112"/>
      <c r="N52" s="91"/>
      <c r="O52" s="91"/>
      <c r="P52" s="113"/>
      <c r="Q52" s="82"/>
      <c r="R52" s="114"/>
      <c r="S52" s="114"/>
      <c r="T52" s="115"/>
      <c r="U52" s="94"/>
      <c r="V52" s="94"/>
      <c r="W52" s="94"/>
      <c r="X52" s="94"/>
      <c r="Y52" s="94"/>
      <c r="Z52" s="94"/>
      <c r="AA52" s="94"/>
      <c r="AB52" s="94"/>
      <c r="AC52" s="94"/>
      <c r="AD52" s="94"/>
      <c r="AE52" s="16"/>
    </row>
    <row r="53" spans="1:31" ht="15" x14ac:dyDescent="0.25">
      <c r="A53" s="85"/>
      <c r="B53" s="85"/>
      <c r="C53" s="95"/>
      <c r="D53" s="107"/>
      <c r="E53" s="108"/>
      <c r="F53" s="108"/>
      <c r="G53" s="108"/>
      <c r="H53" s="109"/>
      <c r="I53" s="110"/>
      <c r="J53" s="111"/>
      <c r="K53" s="111"/>
      <c r="L53" s="111"/>
      <c r="M53" s="112"/>
      <c r="N53" s="91"/>
      <c r="O53" s="91"/>
      <c r="P53" s="113"/>
      <c r="Q53" s="82"/>
      <c r="R53" s="114"/>
      <c r="S53" s="114"/>
      <c r="T53" s="115"/>
      <c r="U53" s="94"/>
      <c r="V53" s="94"/>
      <c r="W53" s="94"/>
      <c r="X53" s="94"/>
      <c r="Y53" s="94"/>
      <c r="Z53" s="94"/>
      <c r="AA53" s="94"/>
      <c r="AB53" s="94"/>
      <c r="AC53" s="94"/>
      <c r="AD53" s="94"/>
      <c r="AE53" s="16"/>
    </row>
    <row r="54" spans="1:31" ht="15" x14ac:dyDescent="0.25">
      <c r="A54" s="85"/>
      <c r="B54" s="85"/>
      <c r="C54" s="95"/>
      <c r="D54" s="107"/>
      <c r="E54" s="108"/>
      <c r="F54" s="108"/>
      <c r="G54" s="108"/>
      <c r="H54" s="109"/>
      <c r="I54" s="110"/>
      <c r="J54" s="111"/>
      <c r="K54" s="111"/>
      <c r="L54" s="111"/>
      <c r="M54" s="112"/>
      <c r="N54" s="91"/>
      <c r="O54" s="91"/>
      <c r="P54" s="113"/>
      <c r="Q54" s="82"/>
      <c r="R54" s="114"/>
      <c r="S54" s="114"/>
      <c r="T54" s="115"/>
      <c r="U54" s="94"/>
      <c r="V54" s="94"/>
      <c r="W54" s="94"/>
      <c r="X54" s="94"/>
      <c r="Y54" s="94"/>
      <c r="Z54" s="94"/>
      <c r="AA54" s="94"/>
      <c r="AB54" s="94"/>
      <c r="AC54" s="94"/>
      <c r="AD54" s="94"/>
      <c r="AE54" s="16"/>
    </row>
    <row r="55" spans="1:31" ht="15" x14ac:dyDescent="0.25">
      <c r="A55" s="85"/>
      <c r="B55" s="85"/>
      <c r="C55" s="86"/>
      <c r="D55" s="107"/>
      <c r="E55" s="108"/>
      <c r="F55" s="108"/>
      <c r="G55" s="108"/>
      <c r="H55" s="109"/>
      <c r="I55" s="110"/>
      <c r="J55" s="111"/>
      <c r="K55" s="111"/>
      <c r="L55" s="111"/>
      <c r="M55" s="112"/>
      <c r="N55" s="91"/>
      <c r="O55" s="91"/>
      <c r="P55" s="113"/>
      <c r="Q55" s="82"/>
      <c r="R55" s="114"/>
      <c r="S55" s="114"/>
      <c r="T55" s="115"/>
      <c r="U55" s="94"/>
      <c r="V55" s="94"/>
      <c r="W55" s="94"/>
      <c r="X55" s="94"/>
      <c r="Y55" s="94"/>
      <c r="Z55" s="94"/>
      <c r="AA55" s="94"/>
      <c r="AB55" s="94"/>
      <c r="AC55" s="94"/>
      <c r="AD55" s="94"/>
      <c r="AE55" s="16"/>
    </row>
    <row r="56" spans="1:31" ht="15" x14ac:dyDescent="0.25">
      <c r="A56" s="85"/>
      <c r="B56" s="85"/>
      <c r="C56" s="86"/>
      <c r="D56" s="107"/>
      <c r="E56" s="108"/>
      <c r="F56" s="108"/>
      <c r="G56" s="108"/>
      <c r="H56" s="109"/>
      <c r="I56" s="110"/>
      <c r="J56" s="111"/>
      <c r="K56" s="111"/>
      <c r="L56" s="111"/>
      <c r="M56" s="112"/>
      <c r="N56" s="91"/>
      <c r="O56" s="91"/>
      <c r="P56" s="113"/>
      <c r="Q56" s="82"/>
      <c r="R56" s="114"/>
      <c r="S56" s="114"/>
      <c r="T56" s="115"/>
      <c r="U56" s="94"/>
      <c r="V56" s="94"/>
      <c r="W56" s="94"/>
      <c r="X56" s="94"/>
      <c r="Y56" s="94"/>
      <c r="Z56" s="94"/>
      <c r="AA56" s="94"/>
      <c r="AB56" s="94"/>
      <c r="AC56" s="94"/>
      <c r="AD56" s="94"/>
      <c r="AE56" s="16"/>
    </row>
    <row r="57" spans="1:31" ht="15" x14ac:dyDescent="0.25">
      <c r="A57" s="85"/>
      <c r="B57" s="85"/>
      <c r="C57" s="86"/>
      <c r="D57" s="107"/>
      <c r="E57" s="108"/>
      <c r="F57" s="108"/>
      <c r="G57" s="108"/>
      <c r="H57" s="109"/>
      <c r="I57" s="110"/>
      <c r="J57" s="111"/>
      <c r="K57" s="111"/>
      <c r="L57" s="111"/>
      <c r="M57" s="112"/>
      <c r="N57" s="91"/>
      <c r="O57" s="91"/>
      <c r="P57" s="113"/>
      <c r="Q57" s="82"/>
      <c r="R57" s="114"/>
      <c r="S57" s="114"/>
      <c r="T57" s="115"/>
      <c r="U57" s="94"/>
      <c r="V57" s="94"/>
      <c r="W57" s="94"/>
      <c r="X57" s="94"/>
      <c r="Y57" s="94"/>
      <c r="Z57" s="94"/>
      <c r="AA57" s="94"/>
      <c r="AB57" s="94"/>
      <c r="AC57" s="94"/>
      <c r="AD57" s="94"/>
      <c r="AE57" s="16"/>
    </row>
    <row r="58" spans="1:31" ht="15" x14ac:dyDescent="0.25">
      <c r="A58" s="85"/>
      <c r="B58" s="85"/>
      <c r="C58" s="86"/>
      <c r="D58" s="107"/>
      <c r="E58" s="108"/>
      <c r="F58" s="108"/>
      <c r="G58" s="108"/>
      <c r="H58" s="109"/>
      <c r="I58" s="110"/>
      <c r="J58" s="111"/>
      <c r="K58" s="111"/>
      <c r="L58" s="111"/>
      <c r="M58" s="112"/>
      <c r="N58" s="91"/>
      <c r="O58" s="91"/>
      <c r="P58" s="113"/>
      <c r="Q58" s="82"/>
      <c r="R58" s="114"/>
      <c r="S58" s="114"/>
      <c r="T58" s="115"/>
      <c r="U58" s="94"/>
      <c r="V58" s="94"/>
      <c r="W58" s="94"/>
      <c r="X58" s="94"/>
      <c r="Y58" s="94"/>
      <c r="Z58" s="94"/>
      <c r="AA58" s="94"/>
      <c r="AB58" s="94"/>
      <c r="AC58" s="94"/>
      <c r="AD58" s="94"/>
      <c r="AE58" s="16"/>
    </row>
    <row r="59" spans="1:31" ht="15" x14ac:dyDescent="0.25">
      <c r="A59" s="85"/>
      <c r="B59" s="85"/>
      <c r="C59" s="95"/>
      <c r="D59" s="107"/>
      <c r="E59" s="108"/>
      <c r="F59" s="108"/>
      <c r="G59" s="108"/>
      <c r="H59" s="109"/>
      <c r="I59" s="110"/>
      <c r="J59" s="111"/>
      <c r="K59" s="111"/>
      <c r="L59" s="111"/>
      <c r="M59" s="112"/>
      <c r="N59" s="91"/>
      <c r="O59" s="91"/>
      <c r="P59" s="113"/>
      <c r="Q59" s="82"/>
      <c r="R59" s="114"/>
      <c r="S59" s="114"/>
      <c r="T59" s="115"/>
      <c r="U59" s="94"/>
      <c r="V59" s="94"/>
      <c r="W59" s="94"/>
      <c r="X59" s="94"/>
      <c r="Y59" s="94"/>
      <c r="Z59" s="94"/>
      <c r="AA59" s="94"/>
      <c r="AB59" s="94"/>
      <c r="AC59" s="94"/>
      <c r="AD59" s="94"/>
      <c r="AE59" s="16"/>
    </row>
    <row r="60" spans="1:31" ht="15" x14ac:dyDescent="0.25">
      <c r="A60" s="85"/>
      <c r="B60" s="85"/>
      <c r="C60" s="86"/>
      <c r="D60" s="107"/>
      <c r="E60" s="108"/>
      <c r="F60" s="108"/>
      <c r="G60" s="108"/>
      <c r="H60" s="109"/>
      <c r="I60" s="110"/>
      <c r="J60" s="111"/>
      <c r="K60" s="111"/>
      <c r="L60" s="111"/>
      <c r="M60" s="112"/>
      <c r="N60" s="91"/>
      <c r="O60" s="91"/>
      <c r="P60" s="113"/>
      <c r="Q60" s="82"/>
      <c r="R60" s="114"/>
      <c r="S60" s="114"/>
      <c r="T60" s="115"/>
      <c r="U60" s="94"/>
      <c r="V60" s="94"/>
      <c r="W60" s="94"/>
      <c r="X60" s="94"/>
      <c r="Y60" s="94"/>
      <c r="Z60" s="94"/>
      <c r="AA60" s="94"/>
      <c r="AB60" s="94"/>
      <c r="AC60" s="94"/>
      <c r="AD60" s="94"/>
      <c r="AE60" s="16"/>
    </row>
    <row r="61" spans="1:31" ht="15" x14ac:dyDescent="0.25">
      <c r="A61" s="85"/>
      <c r="B61" s="85"/>
      <c r="C61" s="86"/>
      <c r="D61" s="107"/>
      <c r="E61" s="108"/>
      <c r="F61" s="108"/>
      <c r="G61" s="108"/>
      <c r="H61" s="109"/>
      <c r="I61" s="110"/>
      <c r="J61" s="111"/>
      <c r="K61" s="111"/>
      <c r="L61" s="111"/>
      <c r="M61" s="112"/>
      <c r="N61" s="91"/>
      <c r="O61" s="91"/>
      <c r="P61" s="113"/>
      <c r="Q61" s="82"/>
      <c r="R61" s="114"/>
      <c r="S61" s="114"/>
      <c r="T61" s="115"/>
      <c r="U61" s="94"/>
      <c r="V61" s="94"/>
      <c r="W61" s="94"/>
      <c r="X61" s="94"/>
      <c r="Y61" s="94"/>
      <c r="Z61" s="94"/>
      <c r="AA61" s="94"/>
      <c r="AB61" s="94"/>
      <c r="AC61" s="94"/>
      <c r="AD61" s="94"/>
      <c r="AE61" s="16"/>
    </row>
    <row r="62" spans="1:31" ht="15" x14ac:dyDescent="0.25">
      <c r="A62" s="85"/>
      <c r="B62" s="85"/>
      <c r="C62" s="86"/>
      <c r="D62" s="107"/>
      <c r="E62" s="108"/>
      <c r="F62" s="108"/>
      <c r="G62" s="108"/>
      <c r="H62" s="109"/>
      <c r="I62" s="110"/>
      <c r="J62" s="111"/>
      <c r="K62" s="111"/>
      <c r="L62" s="111"/>
      <c r="M62" s="112"/>
      <c r="N62" s="91"/>
      <c r="O62" s="91"/>
      <c r="P62" s="113"/>
      <c r="Q62" s="82"/>
      <c r="R62" s="114"/>
      <c r="S62" s="114"/>
      <c r="T62" s="115"/>
      <c r="U62" s="94"/>
      <c r="V62" s="94"/>
      <c r="W62" s="94"/>
      <c r="X62" s="94"/>
      <c r="Y62" s="94"/>
      <c r="Z62" s="94"/>
      <c r="AA62" s="94"/>
      <c r="AB62" s="94"/>
      <c r="AC62" s="94"/>
      <c r="AD62" s="94"/>
      <c r="AE62" s="16"/>
    </row>
    <row r="63" spans="1:31" ht="15" x14ac:dyDescent="0.25">
      <c r="A63" s="85"/>
      <c r="B63" s="85"/>
      <c r="C63" s="86"/>
      <c r="D63" s="107"/>
      <c r="E63" s="108"/>
      <c r="F63" s="108"/>
      <c r="G63" s="108"/>
      <c r="H63" s="109"/>
      <c r="I63" s="110"/>
      <c r="J63" s="111"/>
      <c r="K63" s="111"/>
      <c r="L63" s="111"/>
      <c r="M63" s="112"/>
      <c r="N63" s="91"/>
      <c r="O63" s="91"/>
      <c r="P63" s="113"/>
      <c r="Q63" s="82"/>
      <c r="R63" s="114"/>
      <c r="S63" s="114"/>
      <c r="T63" s="115"/>
      <c r="U63" s="94"/>
      <c r="V63" s="94"/>
      <c r="W63" s="94"/>
      <c r="X63" s="94"/>
      <c r="Y63" s="94"/>
      <c r="Z63" s="94"/>
      <c r="AA63" s="94"/>
      <c r="AB63" s="94"/>
      <c r="AC63" s="94"/>
      <c r="AD63" s="94"/>
      <c r="AE63" s="16"/>
    </row>
    <row r="64" spans="1:31" ht="15" x14ac:dyDescent="0.25">
      <c r="A64" s="85"/>
      <c r="B64" s="85"/>
      <c r="C64" s="86"/>
      <c r="D64" s="107"/>
      <c r="E64" s="108"/>
      <c r="F64" s="108"/>
      <c r="G64" s="108"/>
      <c r="H64" s="109"/>
      <c r="I64" s="110"/>
      <c r="J64" s="111"/>
      <c r="K64" s="111"/>
      <c r="L64" s="111"/>
      <c r="M64" s="112"/>
      <c r="N64" s="91"/>
      <c r="O64" s="91"/>
      <c r="P64" s="113"/>
      <c r="Q64" s="82"/>
      <c r="R64" s="114"/>
      <c r="S64" s="114"/>
      <c r="T64" s="115"/>
      <c r="U64" s="94"/>
      <c r="V64" s="94"/>
      <c r="W64" s="94"/>
      <c r="X64" s="94"/>
      <c r="Y64" s="94"/>
      <c r="Z64" s="94"/>
      <c r="AA64" s="94"/>
      <c r="AB64" s="94"/>
      <c r="AC64" s="94"/>
      <c r="AD64" s="94"/>
      <c r="AE64" s="16"/>
    </row>
    <row r="65" spans="1:31" ht="15" x14ac:dyDescent="0.25">
      <c r="A65" s="85"/>
      <c r="B65" s="85"/>
      <c r="C65" s="86"/>
      <c r="D65" s="107"/>
      <c r="E65" s="108"/>
      <c r="F65" s="108"/>
      <c r="G65" s="108"/>
      <c r="H65" s="109"/>
      <c r="I65" s="110"/>
      <c r="J65" s="111"/>
      <c r="K65" s="111"/>
      <c r="L65" s="111"/>
      <c r="M65" s="112"/>
      <c r="N65" s="91"/>
      <c r="O65" s="91"/>
      <c r="P65" s="113"/>
      <c r="Q65" s="82"/>
      <c r="R65" s="114"/>
      <c r="S65" s="114"/>
      <c r="T65" s="115"/>
      <c r="U65" s="94"/>
      <c r="V65" s="94"/>
      <c r="W65" s="94"/>
      <c r="X65" s="94"/>
      <c r="Y65" s="94"/>
      <c r="Z65" s="94"/>
      <c r="AA65" s="94"/>
      <c r="AB65" s="94"/>
      <c r="AC65" s="94"/>
      <c r="AD65" s="94"/>
      <c r="AE65" s="16"/>
    </row>
    <row r="66" spans="1:31" ht="15" x14ac:dyDescent="0.25">
      <c r="A66" s="85"/>
      <c r="B66" s="85"/>
      <c r="C66" s="86"/>
      <c r="D66" s="107"/>
      <c r="E66" s="108"/>
      <c r="F66" s="108"/>
      <c r="G66" s="108"/>
      <c r="H66" s="109"/>
      <c r="I66" s="110"/>
      <c r="J66" s="111"/>
      <c r="K66" s="111"/>
      <c r="L66" s="111"/>
      <c r="M66" s="112"/>
      <c r="N66" s="91"/>
      <c r="O66" s="91"/>
      <c r="P66" s="113"/>
      <c r="Q66" s="82"/>
      <c r="R66" s="114"/>
      <c r="S66" s="114"/>
      <c r="T66" s="115"/>
      <c r="U66" s="94"/>
      <c r="V66" s="94"/>
      <c r="W66" s="94"/>
      <c r="X66" s="94"/>
      <c r="Y66" s="94"/>
      <c r="Z66" s="94"/>
      <c r="AA66" s="94"/>
      <c r="AB66" s="94"/>
      <c r="AC66" s="94"/>
      <c r="AD66" s="94"/>
      <c r="AE66" s="16"/>
    </row>
    <row r="67" spans="1:31" ht="15" x14ac:dyDescent="0.25">
      <c r="A67" s="85"/>
      <c r="B67" s="85"/>
      <c r="C67" s="86"/>
      <c r="D67" s="107"/>
      <c r="E67" s="108"/>
      <c r="F67" s="108"/>
      <c r="G67" s="108"/>
      <c r="H67" s="109"/>
      <c r="I67" s="110"/>
      <c r="J67" s="111"/>
      <c r="K67" s="111"/>
      <c r="L67" s="111"/>
      <c r="M67" s="112"/>
      <c r="N67" s="91"/>
      <c r="O67" s="91"/>
      <c r="P67" s="113"/>
      <c r="Q67" s="82"/>
      <c r="R67" s="114"/>
      <c r="S67" s="114"/>
      <c r="T67" s="115"/>
      <c r="U67" s="94"/>
      <c r="V67" s="94"/>
      <c r="W67" s="94"/>
      <c r="X67" s="94"/>
      <c r="Y67" s="94"/>
      <c r="Z67" s="94"/>
      <c r="AA67" s="94"/>
      <c r="AB67" s="94"/>
      <c r="AC67" s="94"/>
      <c r="AD67" s="94"/>
      <c r="AE67" s="16"/>
    </row>
    <row r="68" spans="1:31" ht="15" x14ac:dyDescent="0.25">
      <c r="A68" s="85"/>
      <c r="B68" s="85"/>
      <c r="C68" s="86"/>
      <c r="D68" s="107"/>
      <c r="E68" s="108"/>
      <c r="F68" s="108"/>
      <c r="G68" s="108"/>
      <c r="H68" s="109"/>
      <c r="I68" s="110"/>
      <c r="J68" s="111"/>
      <c r="K68" s="111"/>
      <c r="L68" s="111"/>
      <c r="M68" s="112"/>
      <c r="N68" s="91"/>
      <c r="O68" s="91"/>
      <c r="P68" s="113"/>
      <c r="Q68" s="82"/>
      <c r="R68" s="114"/>
      <c r="S68" s="114"/>
      <c r="T68" s="115"/>
      <c r="U68" s="94"/>
      <c r="V68" s="94"/>
      <c r="W68" s="94"/>
      <c r="X68" s="94"/>
      <c r="Y68" s="94"/>
      <c r="Z68" s="94"/>
      <c r="AA68" s="94"/>
      <c r="AB68" s="94"/>
      <c r="AC68" s="94"/>
      <c r="AD68" s="94"/>
      <c r="AE68" s="16"/>
    </row>
    <row r="69" spans="1:31" ht="15" x14ac:dyDescent="0.25">
      <c r="A69" s="85"/>
      <c r="B69" s="85"/>
      <c r="C69" s="86"/>
      <c r="D69" s="107"/>
      <c r="E69" s="108"/>
      <c r="F69" s="108"/>
      <c r="G69" s="108"/>
      <c r="H69" s="109"/>
      <c r="I69" s="110"/>
      <c r="J69" s="111"/>
      <c r="K69" s="111"/>
      <c r="L69" s="111"/>
      <c r="M69" s="112"/>
      <c r="N69" s="91"/>
      <c r="O69" s="91"/>
      <c r="P69" s="113"/>
      <c r="Q69" s="82"/>
      <c r="R69" s="114"/>
      <c r="S69" s="114"/>
      <c r="T69" s="115"/>
      <c r="U69" s="94"/>
      <c r="V69" s="94"/>
      <c r="W69" s="94"/>
      <c r="X69" s="94"/>
      <c r="Y69" s="94"/>
      <c r="Z69" s="94"/>
      <c r="AA69" s="94"/>
      <c r="AB69" s="94"/>
      <c r="AC69" s="94"/>
      <c r="AD69" s="94"/>
      <c r="AE69" s="16"/>
    </row>
    <row r="70" spans="1:31" ht="15" x14ac:dyDescent="0.25">
      <c r="A70" s="85"/>
      <c r="B70" s="85"/>
      <c r="C70" s="86"/>
      <c r="D70" s="107"/>
      <c r="E70" s="108"/>
      <c r="F70" s="108"/>
      <c r="G70" s="108"/>
      <c r="H70" s="109"/>
      <c r="I70" s="110"/>
      <c r="J70" s="111"/>
      <c r="K70" s="111"/>
      <c r="L70" s="111"/>
      <c r="M70" s="112"/>
      <c r="N70" s="91"/>
      <c r="O70" s="91"/>
      <c r="P70" s="113"/>
      <c r="Q70" s="82"/>
      <c r="R70" s="114"/>
      <c r="S70" s="114"/>
      <c r="T70" s="115"/>
      <c r="U70" s="94"/>
      <c r="V70" s="94"/>
      <c r="W70" s="94"/>
      <c r="X70" s="94"/>
      <c r="Y70" s="94"/>
      <c r="Z70" s="94"/>
      <c r="AA70" s="94"/>
      <c r="AB70" s="94"/>
      <c r="AC70" s="94"/>
      <c r="AD70" s="94"/>
      <c r="AE70" s="16"/>
    </row>
    <row r="71" spans="1:31" ht="15" x14ac:dyDescent="0.25">
      <c r="A71" s="85"/>
      <c r="B71" s="85"/>
      <c r="C71" s="86"/>
      <c r="D71" s="107"/>
      <c r="E71" s="108"/>
      <c r="F71" s="108"/>
      <c r="G71" s="108"/>
      <c r="H71" s="109"/>
      <c r="I71" s="110"/>
      <c r="J71" s="111"/>
      <c r="K71" s="111"/>
      <c r="L71" s="111"/>
      <c r="M71" s="112"/>
      <c r="N71" s="91"/>
      <c r="O71" s="91"/>
      <c r="P71" s="113"/>
      <c r="Q71" s="82"/>
      <c r="R71" s="114"/>
      <c r="S71" s="114"/>
      <c r="T71" s="115"/>
      <c r="U71" s="94"/>
      <c r="V71" s="94"/>
      <c r="W71" s="94"/>
      <c r="X71" s="94"/>
      <c r="Y71" s="94"/>
      <c r="Z71" s="94"/>
      <c r="AA71" s="94"/>
      <c r="AB71" s="94"/>
      <c r="AC71" s="94"/>
      <c r="AD71" s="94"/>
      <c r="AE71" s="16"/>
    </row>
    <row r="72" spans="1:31" ht="15" x14ac:dyDescent="0.25">
      <c r="A72" s="85"/>
      <c r="B72" s="85"/>
      <c r="C72" s="86"/>
      <c r="D72" s="107"/>
      <c r="E72" s="108"/>
      <c r="F72" s="108"/>
      <c r="G72" s="108"/>
      <c r="H72" s="109"/>
      <c r="I72" s="110"/>
      <c r="J72" s="111"/>
      <c r="K72" s="111"/>
      <c r="L72" s="111"/>
      <c r="M72" s="112"/>
      <c r="N72" s="91"/>
      <c r="O72" s="91"/>
      <c r="P72" s="113"/>
      <c r="Q72" s="82"/>
      <c r="R72" s="114"/>
      <c r="S72" s="114"/>
      <c r="T72" s="115"/>
      <c r="U72" s="94"/>
      <c r="V72" s="94"/>
      <c r="W72" s="94"/>
      <c r="X72" s="94"/>
      <c r="Y72" s="94"/>
      <c r="Z72" s="94"/>
      <c r="AA72" s="94"/>
      <c r="AB72" s="94"/>
      <c r="AC72" s="94"/>
      <c r="AD72" s="94"/>
      <c r="AE72" s="16"/>
    </row>
    <row r="73" spans="1:31" ht="15" x14ac:dyDescent="0.25">
      <c r="A73" s="85"/>
      <c r="B73" s="85"/>
      <c r="C73" s="86"/>
      <c r="D73" s="107"/>
      <c r="E73" s="108"/>
      <c r="F73" s="108"/>
      <c r="G73" s="108"/>
      <c r="H73" s="109"/>
      <c r="I73" s="110"/>
      <c r="J73" s="111"/>
      <c r="K73" s="111"/>
      <c r="L73" s="111"/>
      <c r="M73" s="112"/>
      <c r="N73" s="91"/>
      <c r="O73" s="91"/>
      <c r="P73" s="113"/>
      <c r="Q73" s="82"/>
      <c r="R73" s="114"/>
      <c r="S73" s="114"/>
      <c r="T73" s="115"/>
      <c r="U73" s="94"/>
      <c r="V73" s="94"/>
      <c r="W73" s="94"/>
      <c r="X73" s="94"/>
      <c r="Y73" s="94"/>
      <c r="Z73" s="94"/>
      <c r="AA73" s="94"/>
      <c r="AB73" s="94"/>
      <c r="AC73" s="94"/>
      <c r="AD73" s="94"/>
      <c r="AE73" s="16"/>
    </row>
    <row r="74" spans="1:31" ht="15" x14ac:dyDescent="0.25">
      <c r="A74" s="85"/>
      <c r="B74" s="85"/>
      <c r="C74" s="86"/>
      <c r="D74" s="107"/>
      <c r="E74" s="108"/>
      <c r="F74" s="108"/>
      <c r="G74" s="108"/>
      <c r="H74" s="109"/>
      <c r="I74" s="110"/>
      <c r="J74" s="111"/>
      <c r="K74" s="111"/>
      <c r="L74" s="111"/>
      <c r="M74" s="112"/>
      <c r="N74" s="91"/>
      <c r="O74" s="91"/>
      <c r="P74" s="113"/>
      <c r="Q74" s="82"/>
      <c r="R74" s="114"/>
      <c r="S74" s="114"/>
      <c r="T74" s="115"/>
      <c r="U74" s="94"/>
      <c r="V74" s="94"/>
      <c r="W74" s="94"/>
      <c r="X74" s="94"/>
      <c r="Y74" s="94"/>
      <c r="Z74" s="94"/>
      <c r="AA74" s="94"/>
      <c r="AB74" s="94"/>
      <c r="AC74" s="94"/>
      <c r="AD74" s="94"/>
      <c r="AE74" s="16"/>
    </row>
    <row r="75" spans="1:31" ht="15" x14ac:dyDescent="0.25">
      <c r="A75" s="85"/>
      <c r="B75" s="85"/>
      <c r="C75" s="95"/>
      <c r="D75" s="107"/>
      <c r="E75" s="108"/>
      <c r="F75" s="108"/>
      <c r="G75" s="108"/>
      <c r="H75" s="109"/>
      <c r="I75" s="110"/>
      <c r="J75" s="111"/>
      <c r="K75" s="111"/>
      <c r="L75" s="111"/>
      <c r="M75" s="112"/>
      <c r="N75" s="91"/>
      <c r="O75" s="91"/>
      <c r="P75" s="113"/>
      <c r="Q75" s="82"/>
      <c r="R75" s="114"/>
      <c r="S75" s="114"/>
      <c r="T75" s="115"/>
      <c r="U75" s="94"/>
      <c r="V75" s="94"/>
      <c r="W75" s="94"/>
      <c r="X75" s="94"/>
      <c r="Y75" s="94"/>
      <c r="Z75" s="94"/>
      <c r="AA75" s="94"/>
      <c r="AB75" s="94"/>
      <c r="AC75" s="94"/>
      <c r="AD75" s="94"/>
      <c r="AE75" s="16"/>
    </row>
    <row r="76" spans="1:31" ht="15" x14ac:dyDescent="0.25">
      <c r="A76" s="85"/>
      <c r="B76" s="85"/>
      <c r="C76" s="95"/>
      <c r="D76" s="107"/>
      <c r="E76" s="108"/>
      <c r="F76" s="108"/>
      <c r="G76" s="108"/>
      <c r="H76" s="109"/>
      <c r="I76" s="110"/>
      <c r="J76" s="111"/>
      <c r="K76" s="111"/>
      <c r="L76" s="111"/>
      <c r="M76" s="112"/>
      <c r="N76" s="91"/>
      <c r="O76" s="91"/>
      <c r="P76" s="113"/>
      <c r="Q76" s="82"/>
      <c r="R76" s="114"/>
      <c r="S76" s="114"/>
      <c r="T76" s="115"/>
      <c r="U76" s="94"/>
      <c r="V76" s="94"/>
      <c r="W76" s="94"/>
      <c r="X76" s="94"/>
      <c r="Y76" s="94"/>
      <c r="Z76" s="94"/>
      <c r="AA76" s="94"/>
      <c r="AB76" s="94"/>
      <c r="AC76" s="94"/>
      <c r="AD76" s="94"/>
      <c r="AE76" s="16"/>
    </row>
    <row r="77" spans="1:31" ht="15" x14ac:dyDescent="0.25">
      <c r="A77" s="85"/>
      <c r="B77" s="85"/>
      <c r="C77" s="86"/>
      <c r="D77" s="107"/>
      <c r="E77" s="108"/>
      <c r="F77" s="108"/>
      <c r="G77" s="108"/>
      <c r="H77" s="109"/>
      <c r="I77" s="110"/>
      <c r="J77" s="111"/>
      <c r="K77" s="111"/>
      <c r="L77" s="111"/>
      <c r="M77" s="112"/>
      <c r="N77" s="91"/>
      <c r="O77" s="91"/>
      <c r="P77" s="113"/>
      <c r="Q77" s="82"/>
      <c r="R77" s="114"/>
      <c r="S77" s="114"/>
      <c r="T77" s="115"/>
      <c r="U77" s="94"/>
      <c r="V77" s="94"/>
      <c r="W77" s="94"/>
      <c r="X77" s="94"/>
      <c r="Y77" s="94"/>
      <c r="Z77" s="94"/>
      <c r="AA77" s="94"/>
      <c r="AB77" s="94"/>
      <c r="AC77" s="94"/>
      <c r="AD77" s="94"/>
    </row>
    <row r="78" spans="1:31" ht="15" x14ac:dyDescent="0.25">
      <c r="A78" s="85"/>
      <c r="B78" s="85"/>
      <c r="C78" s="86"/>
      <c r="D78" s="107"/>
      <c r="E78" s="108"/>
      <c r="F78" s="108"/>
      <c r="G78" s="108"/>
      <c r="H78" s="109"/>
      <c r="I78" s="110"/>
      <c r="J78" s="111"/>
      <c r="K78" s="111"/>
      <c r="L78" s="111"/>
      <c r="M78" s="112"/>
      <c r="N78" s="91"/>
      <c r="O78" s="91"/>
      <c r="P78" s="113"/>
      <c r="Q78" s="82"/>
      <c r="R78" s="114"/>
      <c r="S78" s="114"/>
      <c r="T78" s="115"/>
      <c r="U78" s="94"/>
      <c r="V78" s="94"/>
      <c r="W78" s="94"/>
      <c r="X78" s="94"/>
      <c r="Y78" s="94"/>
      <c r="Z78" s="94"/>
      <c r="AA78" s="94"/>
      <c r="AB78" s="94"/>
      <c r="AC78" s="94"/>
      <c r="AD78" s="94"/>
    </row>
    <row r="79" spans="1:31" ht="15" x14ac:dyDescent="0.25">
      <c r="A79" s="85"/>
      <c r="B79" s="85"/>
      <c r="C79" s="86"/>
      <c r="D79" s="107"/>
      <c r="E79" s="108"/>
      <c r="F79" s="108"/>
      <c r="G79" s="108"/>
      <c r="H79" s="109"/>
      <c r="I79" s="110"/>
      <c r="J79" s="111"/>
      <c r="K79" s="111"/>
      <c r="L79" s="111"/>
      <c r="M79" s="112"/>
      <c r="N79" s="91"/>
      <c r="O79" s="91"/>
      <c r="P79" s="113"/>
      <c r="Q79" s="82"/>
      <c r="R79" s="114"/>
      <c r="S79" s="114"/>
      <c r="T79" s="115"/>
      <c r="U79" s="94"/>
      <c r="V79" s="94"/>
      <c r="W79" s="94"/>
      <c r="X79" s="94"/>
      <c r="Y79" s="94"/>
      <c r="Z79" s="94"/>
      <c r="AA79" s="94"/>
      <c r="AB79" s="94"/>
      <c r="AC79" s="94"/>
      <c r="AD79" s="94"/>
    </row>
    <row r="80" spans="1:31" ht="15" x14ac:dyDescent="0.25">
      <c r="A80" s="85"/>
      <c r="B80" s="85"/>
      <c r="C80" s="95"/>
      <c r="D80" s="107"/>
      <c r="E80" s="108"/>
      <c r="F80" s="108"/>
      <c r="G80" s="108"/>
      <c r="H80" s="109"/>
      <c r="I80" s="110"/>
      <c r="J80" s="111"/>
      <c r="K80" s="111"/>
      <c r="L80" s="111"/>
      <c r="M80" s="112"/>
      <c r="N80" s="91"/>
      <c r="O80" s="91"/>
      <c r="P80" s="113"/>
      <c r="Q80" s="82"/>
      <c r="R80" s="114"/>
      <c r="S80" s="114"/>
      <c r="T80" s="115"/>
      <c r="U80" s="94"/>
      <c r="V80" s="94"/>
      <c r="W80" s="94"/>
      <c r="X80" s="94"/>
      <c r="Y80" s="94"/>
      <c r="Z80" s="94"/>
      <c r="AA80" s="94"/>
      <c r="AB80" s="94"/>
      <c r="AC80" s="94"/>
      <c r="AD80" s="94"/>
    </row>
    <row r="81" spans="1:30" ht="15" x14ac:dyDescent="0.25">
      <c r="A81" s="85"/>
      <c r="B81" s="85"/>
      <c r="C81" s="86"/>
      <c r="D81" s="107"/>
      <c r="E81" s="108"/>
      <c r="F81" s="108"/>
      <c r="G81" s="108"/>
      <c r="H81" s="109"/>
      <c r="I81" s="110"/>
      <c r="J81" s="111"/>
      <c r="K81" s="111"/>
      <c r="L81" s="111"/>
      <c r="M81" s="112"/>
      <c r="N81" s="91"/>
      <c r="O81" s="91"/>
      <c r="P81" s="113"/>
      <c r="Q81" s="82"/>
      <c r="R81" s="114"/>
      <c r="S81" s="114"/>
      <c r="T81" s="115"/>
      <c r="U81" s="94"/>
      <c r="V81" s="94"/>
      <c r="W81" s="94"/>
      <c r="X81" s="94"/>
      <c r="Y81" s="94"/>
      <c r="Z81" s="94"/>
      <c r="AA81" s="94"/>
      <c r="AB81" s="94"/>
      <c r="AC81" s="94"/>
      <c r="AD81" s="94"/>
    </row>
    <row r="82" spans="1:30" ht="15" x14ac:dyDescent="0.25">
      <c r="A82" s="85"/>
      <c r="B82" s="85"/>
      <c r="C82" s="95"/>
      <c r="D82" s="107"/>
      <c r="E82" s="108"/>
      <c r="F82" s="108"/>
      <c r="G82" s="108"/>
      <c r="H82" s="109"/>
      <c r="I82" s="110"/>
      <c r="J82" s="111"/>
      <c r="K82" s="111"/>
      <c r="L82" s="111"/>
      <c r="M82" s="112"/>
      <c r="N82" s="91"/>
      <c r="O82" s="91"/>
      <c r="P82" s="113"/>
      <c r="Q82" s="82"/>
      <c r="R82" s="114"/>
      <c r="S82" s="114"/>
      <c r="T82" s="115"/>
      <c r="U82" s="94"/>
      <c r="V82" s="94"/>
      <c r="W82" s="94"/>
      <c r="X82" s="94"/>
      <c r="Y82" s="94"/>
      <c r="Z82" s="94"/>
      <c r="AA82" s="94"/>
      <c r="AB82" s="94"/>
      <c r="AC82" s="94"/>
      <c r="AD82" s="94"/>
    </row>
    <row r="83" spans="1:30" ht="15" x14ac:dyDescent="0.25">
      <c r="A83" s="85"/>
      <c r="B83" s="85"/>
      <c r="C83" s="86"/>
      <c r="D83" s="107"/>
      <c r="E83" s="108"/>
      <c r="F83" s="108"/>
      <c r="G83" s="108"/>
      <c r="H83" s="109"/>
      <c r="I83" s="110"/>
      <c r="J83" s="111"/>
      <c r="K83" s="111"/>
      <c r="L83" s="111"/>
      <c r="M83" s="112"/>
      <c r="N83" s="91"/>
      <c r="O83" s="91"/>
      <c r="P83" s="113"/>
      <c r="Q83" s="82"/>
      <c r="R83" s="114"/>
      <c r="S83" s="114"/>
      <c r="T83" s="115"/>
      <c r="U83" s="94"/>
      <c r="V83" s="94"/>
      <c r="W83" s="94"/>
      <c r="X83" s="94"/>
      <c r="Y83" s="94"/>
      <c r="Z83" s="94"/>
      <c r="AA83" s="94"/>
      <c r="AB83" s="94"/>
      <c r="AC83" s="94"/>
      <c r="AD83" s="94"/>
    </row>
    <row r="84" spans="1:30" ht="15" x14ac:dyDescent="0.25">
      <c r="A84" s="85"/>
      <c r="B84" s="85"/>
      <c r="C84" s="95"/>
      <c r="D84" s="107"/>
      <c r="E84" s="108"/>
      <c r="F84" s="108"/>
      <c r="G84" s="108"/>
      <c r="H84" s="109"/>
      <c r="I84" s="110"/>
      <c r="J84" s="111"/>
      <c r="K84" s="111"/>
      <c r="L84" s="111"/>
      <c r="M84" s="112"/>
      <c r="N84" s="91"/>
      <c r="O84" s="91"/>
      <c r="P84" s="113"/>
      <c r="Q84" s="82"/>
      <c r="R84" s="114"/>
      <c r="S84" s="114"/>
      <c r="T84" s="115"/>
      <c r="U84" s="94"/>
      <c r="V84" s="94"/>
      <c r="W84" s="94"/>
      <c r="X84" s="94"/>
      <c r="Y84" s="94"/>
      <c r="Z84" s="94"/>
      <c r="AA84" s="94"/>
      <c r="AB84" s="94"/>
      <c r="AC84" s="94"/>
      <c r="AD84" s="94"/>
    </row>
    <row r="85" spans="1:30" ht="15" x14ac:dyDescent="0.25">
      <c r="A85" s="85"/>
      <c r="B85" s="85"/>
      <c r="C85" s="95"/>
      <c r="D85" s="107"/>
      <c r="E85" s="108"/>
      <c r="F85" s="108"/>
      <c r="G85" s="108"/>
      <c r="H85" s="109"/>
      <c r="I85" s="110"/>
      <c r="J85" s="111"/>
      <c r="K85" s="111"/>
      <c r="L85" s="111"/>
      <c r="M85" s="112"/>
      <c r="N85" s="91"/>
      <c r="O85" s="91"/>
      <c r="P85" s="113"/>
      <c r="Q85" s="82"/>
      <c r="R85" s="114"/>
      <c r="S85" s="114"/>
      <c r="T85" s="115"/>
      <c r="U85" s="94"/>
      <c r="V85" s="94"/>
      <c r="W85" s="94"/>
      <c r="X85" s="94"/>
      <c r="Y85" s="94"/>
      <c r="Z85" s="94"/>
      <c r="AA85" s="94"/>
      <c r="AB85" s="94"/>
      <c r="AC85" s="94"/>
      <c r="AD85" s="94"/>
    </row>
    <row r="86" spans="1:30" ht="15" x14ac:dyDescent="0.25">
      <c r="A86" s="85"/>
      <c r="B86" s="85"/>
      <c r="C86" s="95"/>
      <c r="D86" s="107"/>
      <c r="E86" s="108"/>
      <c r="F86" s="108"/>
      <c r="G86" s="108"/>
      <c r="H86" s="109"/>
      <c r="I86" s="110"/>
      <c r="J86" s="111"/>
      <c r="K86" s="111"/>
      <c r="L86" s="111"/>
      <c r="M86" s="112"/>
      <c r="N86" s="91"/>
      <c r="O86" s="91"/>
      <c r="P86" s="113"/>
      <c r="Q86" s="82"/>
      <c r="R86" s="114"/>
      <c r="S86" s="114"/>
      <c r="T86" s="115"/>
      <c r="U86" s="94"/>
      <c r="V86" s="94"/>
      <c r="W86" s="94"/>
      <c r="X86" s="94"/>
      <c r="Y86" s="94"/>
      <c r="Z86" s="94"/>
      <c r="AA86" s="94"/>
      <c r="AB86" s="94"/>
      <c r="AC86" s="94"/>
      <c r="AD86" s="94"/>
    </row>
    <row r="87" spans="1:30" ht="15" x14ac:dyDescent="0.25">
      <c r="A87" s="85"/>
      <c r="B87" s="85"/>
      <c r="C87" s="86"/>
      <c r="D87" s="107"/>
      <c r="E87" s="108"/>
      <c r="F87" s="108"/>
      <c r="G87" s="108"/>
      <c r="H87" s="109"/>
      <c r="I87" s="110"/>
      <c r="J87" s="111"/>
      <c r="K87" s="111"/>
      <c r="L87" s="111"/>
      <c r="M87" s="112"/>
      <c r="N87" s="91"/>
      <c r="O87" s="91"/>
      <c r="P87" s="113"/>
      <c r="Q87" s="82"/>
      <c r="R87" s="114"/>
      <c r="S87" s="114"/>
      <c r="T87" s="115"/>
      <c r="U87" s="94"/>
      <c r="V87" s="94"/>
      <c r="W87" s="94"/>
      <c r="X87" s="94"/>
      <c r="Y87" s="94"/>
      <c r="Z87" s="94"/>
      <c r="AA87" s="94"/>
      <c r="AB87" s="94"/>
      <c r="AC87" s="94"/>
      <c r="AD87" s="94"/>
    </row>
    <row r="88" spans="1:30" ht="15" x14ac:dyDescent="0.25">
      <c r="A88" s="85"/>
      <c r="B88" s="85"/>
      <c r="C88" s="86"/>
      <c r="D88" s="107"/>
      <c r="E88" s="108"/>
      <c r="F88" s="108"/>
      <c r="G88" s="108"/>
      <c r="H88" s="109"/>
      <c r="I88" s="110"/>
      <c r="J88" s="111"/>
      <c r="K88" s="111"/>
      <c r="L88" s="111"/>
      <c r="M88" s="112"/>
      <c r="N88" s="91"/>
      <c r="O88" s="91"/>
      <c r="P88" s="113"/>
      <c r="Q88" s="82"/>
      <c r="R88" s="114"/>
      <c r="S88" s="114"/>
      <c r="T88" s="115"/>
      <c r="U88" s="94"/>
      <c r="V88" s="94"/>
      <c r="W88" s="94"/>
      <c r="X88" s="94"/>
      <c r="Y88" s="94"/>
      <c r="Z88" s="94"/>
      <c r="AA88" s="94"/>
      <c r="AB88" s="94"/>
      <c r="AC88" s="94"/>
      <c r="AD88" s="94"/>
    </row>
    <row r="89" spans="1:30" ht="15" x14ac:dyDescent="0.25">
      <c r="A89" s="85"/>
      <c r="B89" s="85"/>
      <c r="C89" s="95"/>
      <c r="D89" s="107"/>
      <c r="E89" s="108"/>
      <c r="F89" s="108"/>
      <c r="G89" s="108"/>
      <c r="H89" s="109"/>
      <c r="I89" s="110"/>
      <c r="J89" s="111"/>
      <c r="K89" s="111"/>
      <c r="L89" s="111"/>
      <c r="M89" s="112"/>
      <c r="N89" s="91"/>
      <c r="O89" s="91"/>
      <c r="P89" s="113"/>
      <c r="Q89" s="82"/>
      <c r="R89" s="114"/>
      <c r="S89" s="114"/>
      <c r="T89" s="115"/>
      <c r="U89" s="94"/>
      <c r="V89" s="94"/>
      <c r="W89" s="94"/>
      <c r="X89" s="94"/>
      <c r="Y89" s="94"/>
      <c r="Z89" s="94"/>
      <c r="AA89" s="94"/>
      <c r="AB89" s="94"/>
      <c r="AC89" s="94"/>
      <c r="AD89" s="94"/>
    </row>
    <row r="90" spans="1:30" ht="15" x14ac:dyDescent="0.25">
      <c r="A90" s="85"/>
      <c r="B90" s="85"/>
      <c r="C90" s="86"/>
      <c r="D90" s="107"/>
      <c r="E90" s="108"/>
      <c r="F90" s="108"/>
      <c r="G90" s="108"/>
      <c r="H90" s="109"/>
      <c r="I90" s="110"/>
      <c r="J90" s="111"/>
      <c r="K90" s="111"/>
      <c r="L90" s="111"/>
      <c r="M90" s="112"/>
      <c r="N90" s="91"/>
      <c r="O90" s="91"/>
      <c r="P90" s="113"/>
      <c r="Q90" s="82"/>
      <c r="R90" s="114"/>
      <c r="S90" s="114"/>
      <c r="T90" s="115"/>
      <c r="U90" s="94"/>
      <c r="V90" s="94"/>
      <c r="W90" s="94"/>
      <c r="X90" s="94"/>
      <c r="Y90" s="94"/>
      <c r="Z90" s="94"/>
      <c r="AA90" s="94"/>
      <c r="AB90" s="94"/>
      <c r="AC90" s="94"/>
      <c r="AD90" s="94"/>
    </row>
    <row r="91" spans="1:30" ht="15" x14ac:dyDescent="0.25">
      <c r="A91" s="85"/>
      <c r="B91" s="85"/>
      <c r="C91" s="86"/>
      <c r="D91" s="107"/>
      <c r="E91" s="108"/>
      <c r="F91" s="108"/>
      <c r="G91" s="108"/>
      <c r="H91" s="109"/>
      <c r="I91" s="110"/>
      <c r="J91" s="111"/>
      <c r="K91" s="111"/>
      <c r="L91" s="111"/>
      <c r="M91" s="112"/>
      <c r="N91" s="91"/>
      <c r="O91" s="91"/>
      <c r="P91" s="113"/>
      <c r="Q91" s="82"/>
      <c r="R91" s="114"/>
      <c r="S91" s="114"/>
      <c r="T91" s="115"/>
      <c r="U91" s="94"/>
      <c r="V91" s="94"/>
      <c r="W91" s="94"/>
      <c r="X91" s="94"/>
      <c r="Y91" s="94"/>
      <c r="Z91" s="94"/>
      <c r="AA91" s="94"/>
      <c r="AB91" s="94"/>
      <c r="AC91" s="94"/>
      <c r="AD91" s="94"/>
    </row>
    <row r="92" spans="1:30" ht="15" x14ac:dyDescent="0.25">
      <c r="A92" s="85"/>
      <c r="B92" s="85"/>
      <c r="C92" s="95"/>
      <c r="D92" s="107"/>
      <c r="E92" s="108"/>
      <c r="F92" s="108"/>
      <c r="G92" s="108"/>
      <c r="H92" s="109"/>
      <c r="I92" s="110"/>
      <c r="J92" s="111"/>
      <c r="K92" s="111"/>
      <c r="L92" s="111"/>
      <c r="M92" s="112"/>
      <c r="N92" s="91"/>
      <c r="O92" s="91"/>
      <c r="P92" s="113"/>
      <c r="Q92" s="82"/>
      <c r="R92" s="114"/>
      <c r="S92" s="114"/>
      <c r="T92" s="115"/>
      <c r="U92" s="94"/>
      <c r="V92" s="94"/>
      <c r="W92" s="94"/>
      <c r="X92" s="94"/>
      <c r="Y92" s="94"/>
      <c r="Z92" s="94"/>
      <c r="AA92" s="94"/>
      <c r="AB92" s="94"/>
      <c r="AC92" s="94"/>
      <c r="AD92" s="94"/>
    </row>
    <row r="93" spans="1:30" ht="15" x14ac:dyDescent="0.25">
      <c r="A93" s="85"/>
      <c r="B93" s="85"/>
      <c r="C93" s="86"/>
      <c r="D93" s="107"/>
      <c r="E93" s="108"/>
      <c r="F93" s="108"/>
      <c r="G93" s="108"/>
      <c r="H93" s="109"/>
      <c r="I93" s="110"/>
      <c r="J93" s="111"/>
      <c r="K93" s="111"/>
      <c r="L93" s="111"/>
      <c r="M93" s="112"/>
      <c r="N93" s="91"/>
      <c r="O93" s="91"/>
      <c r="P93" s="113"/>
      <c r="Q93" s="82"/>
      <c r="R93" s="114"/>
      <c r="S93" s="114"/>
      <c r="T93" s="115"/>
      <c r="U93" s="94"/>
      <c r="V93" s="94"/>
      <c r="W93" s="94"/>
      <c r="X93" s="94"/>
      <c r="Y93" s="94"/>
      <c r="Z93" s="94"/>
      <c r="AA93" s="94"/>
      <c r="AB93" s="94"/>
      <c r="AC93" s="94"/>
      <c r="AD93" s="94"/>
    </row>
    <row r="94" spans="1:30" ht="15" x14ac:dyDescent="0.25">
      <c r="A94" s="85"/>
      <c r="B94" s="85"/>
      <c r="C94" s="95"/>
      <c r="D94" s="107"/>
      <c r="E94" s="108"/>
      <c r="F94" s="108"/>
      <c r="G94" s="108"/>
      <c r="H94" s="109"/>
      <c r="I94" s="110"/>
      <c r="J94" s="111"/>
      <c r="K94" s="111"/>
      <c r="L94" s="111"/>
      <c r="M94" s="112"/>
      <c r="N94" s="91"/>
      <c r="O94" s="91"/>
      <c r="P94" s="113"/>
      <c r="Q94" s="82"/>
      <c r="R94" s="114"/>
      <c r="S94" s="114"/>
      <c r="T94" s="115"/>
      <c r="U94" s="94"/>
      <c r="V94" s="94"/>
      <c r="W94" s="94"/>
      <c r="X94" s="94"/>
      <c r="Y94" s="94"/>
      <c r="Z94" s="94"/>
      <c r="AA94" s="94"/>
      <c r="AB94" s="94"/>
      <c r="AC94" s="94"/>
      <c r="AD94" s="94"/>
    </row>
    <row r="95" spans="1:30" ht="15" x14ac:dyDescent="0.25">
      <c r="A95" s="85"/>
      <c r="B95" s="85"/>
      <c r="C95" s="95"/>
      <c r="D95" s="107"/>
      <c r="E95" s="108"/>
      <c r="F95" s="108"/>
      <c r="G95" s="108"/>
      <c r="H95" s="109"/>
      <c r="I95" s="110"/>
      <c r="J95" s="111"/>
      <c r="K95" s="111"/>
      <c r="L95" s="111"/>
      <c r="M95" s="112"/>
      <c r="N95" s="91"/>
      <c r="O95" s="91"/>
      <c r="P95" s="113"/>
      <c r="Q95" s="82"/>
      <c r="R95" s="114"/>
      <c r="S95" s="114"/>
      <c r="T95" s="115"/>
      <c r="U95" s="94"/>
      <c r="V95" s="94"/>
      <c r="W95" s="94"/>
      <c r="X95" s="94"/>
      <c r="Y95" s="94"/>
      <c r="Z95" s="94"/>
      <c r="AA95" s="94"/>
      <c r="AB95" s="94"/>
      <c r="AC95" s="94"/>
      <c r="AD95" s="94"/>
    </row>
    <row r="96" spans="1:30" ht="15" x14ac:dyDescent="0.25">
      <c r="A96" s="85"/>
      <c r="B96" s="85"/>
      <c r="C96" s="95"/>
      <c r="D96" s="107"/>
      <c r="E96" s="108"/>
      <c r="F96" s="108"/>
      <c r="G96" s="108"/>
      <c r="H96" s="109"/>
      <c r="I96" s="110"/>
      <c r="J96" s="111"/>
      <c r="K96" s="111"/>
      <c r="L96" s="111"/>
      <c r="M96" s="112"/>
      <c r="N96" s="91"/>
      <c r="O96" s="91"/>
      <c r="P96" s="113"/>
      <c r="Q96" s="82"/>
      <c r="R96" s="114"/>
      <c r="S96" s="114"/>
      <c r="T96" s="115"/>
      <c r="U96" s="94"/>
      <c r="V96" s="94"/>
      <c r="W96" s="94"/>
      <c r="X96" s="94"/>
      <c r="Y96" s="94"/>
      <c r="Z96" s="94"/>
      <c r="AA96" s="94"/>
      <c r="AB96" s="94"/>
      <c r="AC96" s="94"/>
      <c r="AD96" s="94"/>
    </row>
    <row r="97" spans="1:30" ht="15" x14ac:dyDescent="0.25">
      <c r="A97" s="85"/>
      <c r="B97" s="85"/>
      <c r="C97" s="95"/>
      <c r="D97" s="107"/>
      <c r="E97" s="108"/>
      <c r="F97" s="108"/>
      <c r="G97" s="108"/>
      <c r="H97" s="109"/>
      <c r="I97" s="110"/>
      <c r="J97" s="111"/>
      <c r="K97" s="111"/>
      <c r="L97" s="111"/>
      <c r="M97" s="112"/>
      <c r="N97" s="91"/>
      <c r="O97" s="91"/>
      <c r="P97" s="113"/>
      <c r="Q97" s="82"/>
      <c r="R97" s="114"/>
      <c r="S97" s="114"/>
      <c r="T97" s="115"/>
      <c r="U97" s="94"/>
      <c r="V97" s="94"/>
      <c r="W97" s="94"/>
      <c r="X97" s="94"/>
      <c r="Y97" s="94"/>
      <c r="Z97" s="94"/>
      <c r="AA97" s="94"/>
      <c r="AB97" s="94"/>
      <c r="AC97" s="94"/>
      <c r="AD97" s="94"/>
    </row>
    <row r="98" spans="1:30" ht="15" x14ac:dyDescent="0.25">
      <c r="A98" s="85"/>
      <c r="B98" s="85"/>
      <c r="C98" s="86"/>
      <c r="D98" s="107"/>
      <c r="E98" s="108"/>
      <c r="F98" s="108"/>
      <c r="G98" s="108"/>
      <c r="H98" s="109"/>
      <c r="I98" s="110"/>
      <c r="J98" s="111"/>
      <c r="K98" s="111"/>
      <c r="L98" s="111"/>
      <c r="M98" s="112"/>
      <c r="N98" s="91"/>
      <c r="O98" s="91"/>
      <c r="P98" s="113"/>
      <c r="Q98" s="82"/>
      <c r="R98" s="114"/>
      <c r="S98" s="114"/>
      <c r="T98" s="115"/>
      <c r="U98" s="94"/>
      <c r="V98" s="94"/>
      <c r="W98" s="94"/>
      <c r="X98" s="94"/>
      <c r="Y98" s="94"/>
      <c r="Z98" s="94"/>
      <c r="AA98" s="94"/>
      <c r="AB98" s="94"/>
      <c r="AC98" s="94"/>
      <c r="AD98" s="94"/>
    </row>
    <row r="99" spans="1:30" ht="15" x14ac:dyDescent="0.25">
      <c r="A99" s="85"/>
      <c r="B99" s="85"/>
      <c r="C99" s="86"/>
      <c r="D99" s="107"/>
      <c r="E99" s="108"/>
      <c r="F99" s="108"/>
      <c r="G99" s="108"/>
      <c r="H99" s="109"/>
      <c r="I99" s="110"/>
      <c r="J99" s="111"/>
      <c r="K99" s="111"/>
      <c r="L99" s="111"/>
      <c r="M99" s="112"/>
      <c r="N99" s="91"/>
      <c r="O99" s="91"/>
      <c r="P99" s="113"/>
      <c r="Q99" s="82"/>
      <c r="R99" s="114"/>
      <c r="S99" s="114"/>
      <c r="T99" s="115"/>
      <c r="U99" s="94"/>
      <c r="V99" s="94"/>
      <c r="W99" s="94"/>
      <c r="X99" s="94"/>
      <c r="Y99" s="94"/>
      <c r="Z99" s="94"/>
      <c r="AA99" s="94"/>
      <c r="AB99" s="94"/>
      <c r="AC99" s="94"/>
      <c r="AD99" s="94"/>
    </row>
    <row r="100" spans="1:30" ht="15" x14ac:dyDescent="0.25">
      <c r="A100" s="85"/>
      <c r="B100" s="85"/>
      <c r="C100" s="86"/>
      <c r="D100" s="107"/>
      <c r="E100" s="108"/>
      <c r="F100" s="108"/>
      <c r="G100" s="108"/>
      <c r="H100" s="109"/>
      <c r="I100" s="110"/>
      <c r="J100" s="111"/>
      <c r="K100" s="111"/>
      <c r="L100" s="111"/>
      <c r="M100" s="112"/>
      <c r="N100" s="91"/>
      <c r="O100" s="91"/>
      <c r="P100" s="113"/>
      <c r="Q100" s="82"/>
      <c r="R100" s="114"/>
      <c r="S100" s="114"/>
      <c r="T100" s="115"/>
      <c r="U100" s="94"/>
      <c r="V100" s="94"/>
      <c r="W100" s="94"/>
      <c r="X100" s="94"/>
      <c r="Y100" s="94"/>
      <c r="Z100" s="94"/>
      <c r="AA100" s="94"/>
      <c r="AB100" s="94"/>
      <c r="AC100" s="94"/>
      <c r="AD100" s="94"/>
    </row>
    <row r="101" spans="1:30" ht="15" x14ac:dyDescent="0.25">
      <c r="A101" s="85"/>
      <c r="B101" s="85"/>
      <c r="C101" s="86"/>
      <c r="D101" s="107"/>
      <c r="E101" s="108"/>
      <c r="F101" s="108"/>
      <c r="G101" s="108"/>
      <c r="H101" s="109"/>
      <c r="I101" s="110"/>
      <c r="J101" s="111"/>
      <c r="K101" s="111"/>
      <c r="L101" s="111"/>
      <c r="M101" s="112"/>
      <c r="N101" s="91"/>
      <c r="O101" s="91"/>
      <c r="P101" s="113"/>
      <c r="Q101" s="82"/>
      <c r="R101" s="114"/>
      <c r="S101" s="114"/>
      <c r="T101" s="115"/>
      <c r="U101" s="94"/>
      <c r="V101" s="94"/>
      <c r="W101" s="94"/>
      <c r="X101" s="94"/>
      <c r="Y101" s="94"/>
      <c r="Z101" s="94"/>
      <c r="AA101" s="94"/>
      <c r="AB101" s="94"/>
      <c r="AC101" s="94"/>
      <c r="AD101" s="94"/>
    </row>
    <row r="102" spans="1:30" ht="15" x14ac:dyDescent="0.25">
      <c r="A102" s="85"/>
      <c r="B102" s="85"/>
      <c r="C102" s="86"/>
      <c r="D102" s="107"/>
      <c r="E102" s="108"/>
      <c r="F102" s="108"/>
      <c r="G102" s="108"/>
      <c r="H102" s="109"/>
      <c r="I102" s="110"/>
      <c r="J102" s="111"/>
      <c r="K102" s="111"/>
      <c r="L102" s="111"/>
      <c r="M102" s="112"/>
      <c r="N102" s="91"/>
      <c r="O102" s="91"/>
      <c r="P102" s="113"/>
      <c r="Q102" s="82"/>
      <c r="R102" s="114"/>
      <c r="S102" s="114"/>
      <c r="T102" s="115"/>
      <c r="U102" s="94"/>
      <c r="V102" s="94"/>
      <c r="W102" s="94"/>
      <c r="X102" s="94"/>
      <c r="Y102" s="94"/>
      <c r="Z102" s="94"/>
      <c r="AA102" s="94"/>
      <c r="AB102" s="94"/>
      <c r="AC102" s="94"/>
      <c r="AD102" s="94"/>
    </row>
    <row r="103" spans="1:30" ht="15" x14ac:dyDescent="0.25">
      <c r="A103" s="85"/>
      <c r="B103" s="85"/>
      <c r="C103" s="86"/>
      <c r="D103" s="107"/>
      <c r="E103" s="108"/>
      <c r="F103" s="108"/>
      <c r="G103" s="108"/>
      <c r="H103" s="109"/>
      <c r="I103" s="110"/>
      <c r="J103" s="111"/>
      <c r="K103" s="111"/>
      <c r="L103" s="111"/>
      <c r="M103" s="112"/>
      <c r="N103" s="91"/>
      <c r="O103" s="91"/>
      <c r="P103" s="113"/>
      <c r="Q103" s="82"/>
      <c r="R103" s="114"/>
      <c r="S103" s="114"/>
      <c r="T103" s="115"/>
      <c r="U103" s="94"/>
      <c r="V103" s="94"/>
      <c r="W103" s="94"/>
      <c r="X103" s="94"/>
      <c r="Y103" s="94"/>
      <c r="Z103" s="94"/>
      <c r="AA103" s="94"/>
      <c r="AB103" s="94"/>
      <c r="AC103" s="94"/>
      <c r="AD103" s="94"/>
    </row>
    <row r="104" spans="1:30" ht="15" x14ac:dyDescent="0.25">
      <c r="A104" s="85"/>
      <c r="B104" s="85"/>
      <c r="C104" s="86"/>
      <c r="D104" s="107"/>
      <c r="E104" s="108"/>
      <c r="F104" s="108"/>
      <c r="G104" s="108"/>
      <c r="H104" s="109"/>
      <c r="I104" s="110"/>
      <c r="J104" s="111"/>
      <c r="K104" s="111"/>
      <c r="L104" s="111"/>
      <c r="M104" s="112"/>
      <c r="N104" s="91"/>
      <c r="O104" s="91"/>
      <c r="P104" s="113"/>
      <c r="Q104" s="82"/>
      <c r="R104" s="114"/>
      <c r="S104" s="114"/>
      <c r="T104" s="115"/>
      <c r="U104" s="94"/>
      <c r="V104" s="94"/>
      <c r="W104" s="94"/>
      <c r="X104" s="94"/>
      <c r="Y104" s="94"/>
      <c r="Z104" s="94"/>
      <c r="AA104" s="94"/>
      <c r="AB104" s="94"/>
      <c r="AC104" s="94"/>
      <c r="AD104" s="94"/>
    </row>
    <row r="105" spans="1:30" ht="15" x14ac:dyDescent="0.25">
      <c r="A105" s="85"/>
      <c r="B105" s="85"/>
      <c r="C105" s="86"/>
      <c r="D105" s="107"/>
      <c r="E105" s="108"/>
      <c r="F105" s="108"/>
      <c r="G105" s="108"/>
      <c r="H105" s="109"/>
      <c r="I105" s="110"/>
      <c r="J105" s="111"/>
      <c r="K105" s="111"/>
      <c r="L105" s="111"/>
      <c r="M105" s="112"/>
      <c r="N105" s="91"/>
      <c r="O105" s="91"/>
      <c r="P105" s="113"/>
      <c r="Q105" s="82"/>
      <c r="R105" s="114"/>
      <c r="S105" s="114"/>
      <c r="T105" s="115"/>
      <c r="U105" s="94"/>
      <c r="V105" s="94"/>
      <c r="W105" s="94"/>
      <c r="X105" s="94"/>
      <c r="Y105" s="94"/>
      <c r="Z105" s="94"/>
      <c r="AA105" s="94"/>
      <c r="AB105" s="94"/>
      <c r="AC105" s="94"/>
      <c r="AD105" s="94"/>
    </row>
    <row r="106" spans="1:30" ht="15" x14ac:dyDescent="0.25">
      <c r="A106" s="85"/>
      <c r="B106" s="85"/>
      <c r="C106" s="86"/>
      <c r="D106" s="107"/>
      <c r="E106" s="108"/>
      <c r="F106" s="108"/>
      <c r="G106" s="108"/>
      <c r="H106" s="109"/>
      <c r="I106" s="110"/>
      <c r="J106" s="111"/>
      <c r="K106" s="111"/>
      <c r="L106" s="111"/>
      <c r="M106" s="112"/>
      <c r="N106" s="91"/>
      <c r="O106" s="91"/>
      <c r="P106" s="113"/>
      <c r="Q106" s="82"/>
      <c r="R106" s="114"/>
      <c r="S106" s="114"/>
      <c r="T106" s="115"/>
      <c r="U106" s="94"/>
      <c r="V106" s="94"/>
      <c r="W106" s="94"/>
      <c r="X106" s="94"/>
      <c r="Y106" s="94"/>
      <c r="Z106" s="94"/>
      <c r="AA106" s="94"/>
      <c r="AB106" s="94"/>
      <c r="AC106" s="94"/>
      <c r="AD106" s="94"/>
    </row>
    <row r="107" spans="1:30" ht="15" x14ac:dyDescent="0.25">
      <c r="A107" s="85"/>
      <c r="B107" s="85"/>
      <c r="C107" s="95"/>
      <c r="D107" s="107"/>
      <c r="E107" s="108"/>
      <c r="F107" s="108"/>
      <c r="G107" s="108"/>
      <c r="H107" s="109"/>
      <c r="I107" s="110"/>
      <c r="J107" s="111"/>
      <c r="K107" s="111"/>
      <c r="L107" s="111"/>
      <c r="M107" s="112"/>
      <c r="N107" s="91"/>
      <c r="O107" s="91"/>
      <c r="P107" s="113"/>
      <c r="Q107" s="82"/>
      <c r="R107" s="114"/>
      <c r="S107" s="114"/>
      <c r="T107" s="115"/>
      <c r="U107" s="94"/>
      <c r="V107" s="94"/>
      <c r="W107" s="94"/>
      <c r="X107" s="94"/>
      <c r="Y107" s="94"/>
      <c r="Z107" s="94"/>
      <c r="AA107" s="94"/>
      <c r="AB107" s="94"/>
      <c r="AC107" s="94"/>
      <c r="AD107" s="94"/>
    </row>
    <row r="108" spans="1:30" ht="15" x14ac:dyDescent="0.25">
      <c r="A108" s="85"/>
      <c r="B108" s="85"/>
      <c r="C108" s="86"/>
      <c r="D108" s="107"/>
      <c r="E108" s="108"/>
      <c r="F108" s="108"/>
      <c r="G108" s="108"/>
      <c r="H108" s="109"/>
      <c r="I108" s="110"/>
      <c r="J108" s="111"/>
      <c r="K108" s="111"/>
      <c r="L108" s="111"/>
      <c r="M108" s="112"/>
      <c r="N108" s="91"/>
      <c r="O108" s="91"/>
      <c r="P108" s="113"/>
      <c r="Q108" s="82"/>
      <c r="R108" s="114"/>
      <c r="S108" s="114"/>
      <c r="T108" s="115"/>
      <c r="U108" s="94"/>
      <c r="V108" s="94"/>
      <c r="W108" s="94"/>
      <c r="X108" s="94"/>
      <c r="Y108" s="94"/>
      <c r="Z108" s="94"/>
      <c r="AA108" s="94"/>
      <c r="AB108" s="94"/>
      <c r="AC108" s="94"/>
      <c r="AD108" s="94"/>
    </row>
    <row r="109" spans="1:30" ht="15" x14ac:dyDescent="0.25">
      <c r="A109" s="85"/>
      <c r="B109" s="85"/>
      <c r="C109" s="86"/>
      <c r="D109" s="107"/>
      <c r="E109" s="108"/>
      <c r="F109" s="108"/>
      <c r="G109" s="108"/>
      <c r="H109" s="109"/>
      <c r="I109" s="110"/>
      <c r="J109" s="111"/>
      <c r="K109" s="111"/>
      <c r="L109" s="111"/>
      <c r="M109" s="112"/>
      <c r="N109" s="91"/>
      <c r="O109" s="91"/>
      <c r="P109" s="113"/>
      <c r="Q109" s="82"/>
      <c r="R109" s="114"/>
      <c r="S109" s="114"/>
      <c r="T109" s="115"/>
      <c r="U109" s="94"/>
      <c r="V109" s="94"/>
      <c r="W109" s="94"/>
      <c r="X109" s="94"/>
      <c r="Y109" s="94"/>
      <c r="Z109" s="94"/>
      <c r="AA109" s="94"/>
      <c r="AB109" s="94"/>
      <c r="AC109" s="94"/>
      <c r="AD109" s="94"/>
    </row>
    <row r="110" spans="1:30" ht="15" x14ac:dyDescent="0.25">
      <c r="A110" s="85"/>
      <c r="B110" s="85"/>
      <c r="C110" s="86"/>
      <c r="D110" s="107"/>
      <c r="E110" s="108"/>
      <c r="F110" s="108"/>
      <c r="G110" s="108"/>
      <c r="H110" s="109"/>
      <c r="I110" s="110"/>
      <c r="J110" s="111"/>
      <c r="K110" s="111"/>
      <c r="L110" s="111"/>
      <c r="M110" s="112"/>
      <c r="N110" s="91"/>
      <c r="O110" s="91"/>
      <c r="P110" s="113"/>
      <c r="Q110" s="82"/>
      <c r="R110" s="114"/>
      <c r="S110" s="114"/>
      <c r="T110" s="115"/>
      <c r="U110" s="94"/>
      <c r="V110" s="94"/>
      <c r="W110" s="94"/>
      <c r="X110" s="94"/>
      <c r="Y110" s="94"/>
      <c r="Z110" s="94"/>
      <c r="AA110" s="94"/>
      <c r="AB110" s="94"/>
      <c r="AC110" s="94"/>
      <c r="AD110" s="94"/>
    </row>
    <row r="111" spans="1:30" ht="15" x14ac:dyDescent="0.25">
      <c r="A111" s="85"/>
      <c r="B111" s="85"/>
      <c r="C111" s="86"/>
      <c r="D111" s="107"/>
      <c r="E111" s="108"/>
      <c r="F111" s="108"/>
      <c r="G111" s="108"/>
      <c r="H111" s="109"/>
      <c r="I111" s="110"/>
      <c r="J111" s="111"/>
      <c r="K111" s="111"/>
      <c r="L111" s="111"/>
      <c r="M111" s="112"/>
      <c r="N111" s="91"/>
      <c r="O111" s="91"/>
      <c r="P111" s="113"/>
      <c r="Q111" s="82"/>
      <c r="R111" s="114"/>
      <c r="S111" s="114"/>
      <c r="T111" s="115"/>
      <c r="U111" s="94"/>
      <c r="V111" s="94"/>
      <c r="W111" s="94"/>
      <c r="X111" s="94"/>
      <c r="Y111" s="94"/>
      <c r="Z111" s="94"/>
      <c r="AA111" s="94"/>
      <c r="AB111" s="94"/>
      <c r="AC111" s="94"/>
      <c r="AD111" s="94"/>
    </row>
    <row r="112" spans="1:30" ht="15" x14ac:dyDescent="0.25">
      <c r="A112" s="85"/>
      <c r="B112" s="85"/>
      <c r="C112" s="86"/>
      <c r="D112" s="107"/>
      <c r="E112" s="108"/>
      <c r="F112" s="108"/>
      <c r="G112" s="108"/>
      <c r="H112" s="109"/>
      <c r="I112" s="110"/>
      <c r="J112" s="111"/>
      <c r="K112" s="111"/>
      <c r="L112" s="111"/>
      <c r="M112" s="112"/>
      <c r="N112" s="91"/>
      <c r="O112" s="91"/>
      <c r="P112" s="113"/>
      <c r="Q112" s="82"/>
      <c r="R112" s="114"/>
      <c r="S112" s="114"/>
      <c r="T112" s="115"/>
      <c r="U112" s="94"/>
      <c r="V112" s="94"/>
      <c r="W112" s="94"/>
      <c r="X112" s="94"/>
      <c r="Y112" s="94"/>
      <c r="Z112" s="94"/>
      <c r="AA112" s="94"/>
      <c r="AB112" s="94"/>
      <c r="AC112" s="94"/>
      <c r="AD112" s="94"/>
    </row>
    <row r="113" spans="1:30" ht="15" x14ac:dyDescent="0.25">
      <c r="A113" s="85"/>
      <c r="B113" s="85"/>
      <c r="C113" s="86"/>
      <c r="D113" s="107"/>
      <c r="E113" s="108"/>
      <c r="F113" s="108"/>
      <c r="G113" s="108"/>
      <c r="H113" s="109"/>
      <c r="I113" s="110"/>
      <c r="J113" s="111"/>
      <c r="K113" s="111"/>
      <c r="L113" s="111"/>
      <c r="M113" s="112"/>
      <c r="N113" s="91"/>
      <c r="O113" s="91"/>
      <c r="P113" s="113"/>
      <c r="Q113" s="82"/>
      <c r="R113" s="114"/>
      <c r="S113" s="114"/>
      <c r="T113" s="115"/>
      <c r="U113" s="94"/>
      <c r="V113" s="94"/>
      <c r="W113" s="94"/>
      <c r="X113" s="94"/>
      <c r="Y113" s="94"/>
      <c r="Z113" s="94"/>
      <c r="AA113" s="94"/>
      <c r="AB113" s="94"/>
      <c r="AC113" s="94"/>
      <c r="AD113" s="94"/>
    </row>
    <row r="114" spans="1:30" ht="15" x14ac:dyDescent="0.25">
      <c r="A114" s="85"/>
      <c r="B114" s="85"/>
      <c r="C114" s="86"/>
      <c r="D114" s="107"/>
      <c r="E114" s="108"/>
      <c r="F114" s="108"/>
      <c r="G114" s="108"/>
      <c r="H114" s="109"/>
      <c r="I114" s="110"/>
      <c r="J114" s="111"/>
      <c r="K114" s="111"/>
      <c r="L114" s="111"/>
      <c r="M114" s="112"/>
      <c r="N114" s="91"/>
      <c r="O114" s="91"/>
      <c r="P114" s="113"/>
      <c r="Q114" s="82"/>
      <c r="R114" s="114"/>
      <c r="S114" s="114"/>
      <c r="T114" s="115"/>
      <c r="U114" s="94"/>
      <c r="V114" s="94"/>
      <c r="W114" s="94"/>
      <c r="X114" s="94"/>
      <c r="Y114" s="94"/>
      <c r="Z114" s="94"/>
      <c r="AA114" s="94"/>
      <c r="AB114" s="94"/>
      <c r="AC114" s="94"/>
      <c r="AD114" s="94"/>
    </row>
    <row r="115" spans="1:30" ht="15" x14ac:dyDescent="0.25">
      <c r="A115" s="85"/>
      <c r="B115" s="85"/>
      <c r="C115" s="95"/>
      <c r="D115" s="107"/>
      <c r="E115" s="108"/>
      <c r="F115" s="108"/>
      <c r="G115" s="108"/>
      <c r="H115" s="109"/>
      <c r="I115" s="110"/>
      <c r="J115" s="111"/>
      <c r="K115" s="111"/>
      <c r="L115" s="111"/>
      <c r="M115" s="112"/>
      <c r="N115" s="91"/>
      <c r="O115" s="91"/>
      <c r="P115" s="113"/>
      <c r="Q115" s="82"/>
      <c r="R115" s="114"/>
      <c r="S115" s="114"/>
      <c r="T115" s="115"/>
      <c r="U115" s="94"/>
      <c r="V115" s="94"/>
      <c r="W115" s="94"/>
      <c r="X115" s="94"/>
      <c r="Y115" s="94"/>
      <c r="Z115" s="94"/>
      <c r="AA115" s="94"/>
      <c r="AB115" s="94"/>
      <c r="AC115" s="94"/>
      <c r="AD115" s="94"/>
    </row>
    <row r="116" spans="1:30" ht="15" x14ac:dyDescent="0.25">
      <c r="A116" s="85"/>
      <c r="B116" s="85"/>
      <c r="C116" s="86"/>
      <c r="D116" s="107"/>
      <c r="E116" s="108"/>
      <c r="F116" s="108"/>
      <c r="G116" s="108"/>
      <c r="H116" s="109"/>
      <c r="I116" s="110"/>
      <c r="J116" s="111"/>
      <c r="K116" s="111"/>
      <c r="L116" s="111"/>
      <c r="M116" s="112"/>
      <c r="N116" s="91"/>
      <c r="O116" s="91"/>
      <c r="P116" s="113"/>
      <c r="Q116" s="82"/>
      <c r="R116" s="114"/>
      <c r="S116" s="114"/>
      <c r="T116" s="115"/>
      <c r="U116" s="94"/>
      <c r="V116" s="94"/>
      <c r="W116" s="94"/>
      <c r="X116" s="94"/>
      <c r="Y116" s="94"/>
      <c r="Z116" s="94"/>
      <c r="AA116" s="94"/>
      <c r="AB116" s="94"/>
      <c r="AC116" s="94"/>
      <c r="AD116" s="94"/>
    </row>
    <row r="117" spans="1:30" ht="15" x14ac:dyDescent="0.25">
      <c r="A117" s="85"/>
      <c r="B117" s="85"/>
      <c r="C117" s="95"/>
      <c r="D117" s="107"/>
      <c r="E117" s="108"/>
      <c r="F117" s="108"/>
      <c r="G117" s="108"/>
      <c r="H117" s="109"/>
      <c r="I117" s="110"/>
      <c r="J117" s="111"/>
      <c r="K117" s="111"/>
      <c r="L117" s="111"/>
      <c r="M117" s="112"/>
      <c r="N117" s="91"/>
      <c r="O117" s="91"/>
      <c r="P117" s="113"/>
      <c r="Q117" s="82"/>
      <c r="R117" s="114"/>
      <c r="S117" s="114"/>
      <c r="T117" s="115"/>
      <c r="U117" s="94"/>
      <c r="V117" s="94"/>
      <c r="W117" s="94"/>
      <c r="X117" s="94"/>
      <c r="Y117" s="94"/>
      <c r="Z117" s="94"/>
      <c r="AA117" s="94"/>
      <c r="AB117" s="94"/>
      <c r="AC117" s="94"/>
      <c r="AD117" s="94"/>
    </row>
    <row r="118" spans="1:30" ht="15" x14ac:dyDescent="0.25">
      <c r="A118" s="85"/>
      <c r="B118" s="85"/>
      <c r="C118" s="86"/>
      <c r="D118" s="107"/>
      <c r="E118" s="108"/>
      <c r="F118" s="108"/>
      <c r="G118" s="108"/>
      <c r="H118" s="109"/>
      <c r="I118" s="110"/>
      <c r="J118" s="111"/>
      <c r="K118" s="111"/>
      <c r="L118" s="111"/>
      <c r="M118" s="112"/>
      <c r="N118" s="91"/>
      <c r="O118" s="91"/>
      <c r="P118" s="113"/>
      <c r="Q118" s="82"/>
      <c r="R118" s="114"/>
      <c r="S118" s="114"/>
      <c r="T118" s="115"/>
      <c r="U118" s="94"/>
      <c r="V118" s="94"/>
      <c r="W118" s="94"/>
      <c r="X118" s="94"/>
      <c r="Y118" s="94"/>
      <c r="Z118" s="94"/>
      <c r="AA118" s="94"/>
      <c r="AB118" s="94"/>
      <c r="AC118" s="94"/>
      <c r="AD118" s="94"/>
    </row>
    <row r="119" spans="1:30" ht="15" x14ac:dyDescent="0.25">
      <c r="A119" s="85"/>
      <c r="B119" s="85"/>
      <c r="C119" s="86"/>
      <c r="D119" s="107"/>
      <c r="E119" s="108"/>
      <c r="F119" s="108"/>
      <c r="G119" s="108"/>
      <c r="H119" s="109"/>
      <c r="I119" s="110"/>
      <c r="J119" s="111"/>
      <c r="K119" s="111"/>
      <c r="L119" s="111"/>
      <c r="M119" s="112"/>
      <c r="N119" s="91"/>
      <c r="O119" s="91"/>
      <c r="P119" s="113"/>
      <c r="Q119" s="82"/>
      <c r="R119" s="114"/>
      <c r="S119" s="114"/>
      <c r="T119" s="115"/>
      <c r="U119" s="94"/>
      <c r="V119" s="94"/>
      <c r="W119" s="94"/>
      <c r="X119" s="94"/>
      <c r="Y119" s="94"/>
      <c r="Z119" s="94"/>
      <c r="AA119" s="94"/>
      <c r="AB119" s="94"/>
      <c r="AC119" s="94"/>
      <c r="AD119" s="94"/>
    </row>
    <row r="120" spans="1:30" ht="15" x14ac:dyDescent="0.25">
      <c r="A120" s="85"/>
      <c r="B120" s="85"/>
      <c r="C120" s="95"/>
      <c r="D120" s="107"/>
      <c r="E120" s="108"/>
      <c r="F120" s="108"/>
      <c r="G120" s="108"/>
      <c r="H120" s="109"/>
      <c r="I120" s="110"/>
      <c r="J120" s="111"/>
      <c r="K120" s="111"/>
      <c r="L120" s="111"/>
      <c r="M120" s="112"/>
      <c r="N120" s="91"/>
      <c r="O120" s="91"/>
      <c r="P120" s="113"/>
      <c r="Q120" s="82"/>
      <c r="R120" s="114"/>
      <c r="S120" s="114"/>
      <c r="T120" s="115"/>
      <c r="U120" s="94"/>
      <c r="V120" s="94"/>
      <c r="W120" s="94"/>
      <c r="X120" s="94"/>
      <c r="Y120" s="94"/>
      <c r="Z120" s="94"/>
      <c r="AA120" s="94"/>
      <c r="AB120" s="94"/>
      <c r="AC120" s="94"/>
      <c r="AD120" s="94"/>
    </row>
    <row r="121" spans="1:30" ht="15" x14ac:dyDescent="0.25">
      <c r="A121" s="85"/>
      <c r="B121" s="85"/>
      <c r="C121" s="95"/>
      <c r="D121" s="107"/>
      <c r="E121" s="108"/>
      <c r="F121" s="108"/>
      <c r="G121" s="108"/>
      <c r="H121" s="109"/>
      <c r="I121" s="110"/>
      <c r="J121" s="111"/>
      <c r="K121" s="111"/>
      <c r="L121" s="111"/>
      <c r="M121" s="112"/>
      <c r="N121" s="91"/>
      <c r="O121" s="91"/>
      <c r="P121" s="113"/>
      <c r="Q121" s="82"/>
      <c r="R121" s="114"/>
      <c r="S121" s="114"/>
      <c r="T121" s="115"/>
      <c r="U121" s="94"/>
      <c r="V121" s="94"/>
      <c r="W121" s="94"/>
      <c r="X121" s="94"/>
      <c r="Y121" s="94"/>
      <c r="Z121" s="94"/>
      <c r="AA121" s="94"/>
      <c r="AB121" s="94"/>
      <c r="AC121" s="94"/>
      <c r="AD121" s="94"/>
    </row>
    <row r="122" spans="1:30" ht="15" x14ac:dyDescent="0.25">
      <c r="A122" s="85"/>
      <c r="B122" s="85"/>
      <c r="C122" s="95"/>
      <c r="D122" s="107"/>
      <c r="E122" s="108"/>
      <c r="F122" s="108"/>
      <c r="G122" s="108"/>
      <c r="H122" s="109"/>
      <c r="I122" s="110"/>
      <c r="J122" s="111"/>
      <c r="K122" s="111"/>
      <c r="L122" s="111"/>
      <c r="M122" s="112"/>
      <c r="N122" s="91"/>
      <c r="O122" s="91"/>
      <c r="P122" s="113"/>
      <c r="Q122" s="82"/>
      <c r="R122" s="114"/>
      <c r="S122" s="114"/>
      <c r="T122" s="115"/>
      <c r="U122" s="94"/>
      <c r="V122" s="94"/>
      <c r="W122" s="94"/>
      <c r="X122" s="94"/>
      <c r="Y122" s="94"/>
      <c r="Z122" s="94"/>
      <c r="AA122" s="94"/>
      <c r="AB122" s="94"/>
      <c r="AC122" s="94"/>
      <c r="AD122" s="94"/>
    </row>
    <row r="123" spans="1:30" ht="15" x14ac:dyDescent="0.25">
      <c r="A123" s="85"/>
      <c r="B123" s="85"/>
      <c r="C123" s="95"/>
      <c r="D123" s="107"/>
      <c r="E123" s="108"/>
      <c r="F123" s="108"/>
      <c r="G123" s="108"/>
      <c r="H123" s="109"/>
      <c r="I123" s="110"/>
      <c r="J123" s="111"/>
      <c r="K123" s="111"/>
      <c r="L123" s="111"/>
      <c r="M123" s="112"/>
      <c r="N123" s="91"/>
      <c r="O123" s="91"/>
      <c r="P123" s="113"/>
      <c r="Q123" s="82"/>
      <c r="R123" s="114"/>
      <c r="S123" s="114"/>
      <c r="T123" s="115"/>
      <c r="U123" s="94"/>
      <c r="V123" s="94"/>
      <c r="W123" s="94"/>
      <c r="X123" s="94"/>
      <c r="Y123" s="94"/>
      <c r="Z123" s="94"/>
      <c r="AA123" s="94"/>
      <c r="AB123" s="94"/>
      <c r="AC123" s="94"/>
      <c r="AD123" s="94"/>
    </row>
    <row r="124" spans="1:30" ht="15" x14ac:dyDescent="0.25">
      <c r="A124" s="85"/>
      <c r="B124" s="85"/>
      <c r="C124" s="86"/>
      <c r="D124" s="107"/>
      <c r="E124" s="108"/>
      <c r="F124" s="108"/>
      <c r="G124" s="108"/>
      <c r="H124" s="109"/>
      <c r="I124" s="110"/>
      <c r="J124" s="111"/>
      <c r="K124" s="111"/>
      <c r="L124" s="111"/>
      <c r="M124" s="112"/>
      <c r="N124" s="91"/>
      <c r="O124" s="91"/>
      <c r="P124" s="113"/>
      <c r="Q124" s="82"/>
      <c r="R124" s="114"/>
      <c r="S124" s="114"/>
      <c r="T124" s="115"/>
      <c r="U124" s="94"/>
      <c r="V124" s="94"/>
      <c r="W124" s="94"/>
      <c r="X124" s="94"/>
      <c r="Y124" s="94"/>
      <c r="Z124" s="94"/>
      <c r="AA124" s="94"/>
      <c r="AB124" s="94"/>
      <c r="AC124" s="94"/>
      <c r="AD124" s="94"/>
    </row>
    <row r="125" spans="1:30" ht="15" x14ac:dyDescent="0.25">
      <c r="A125" s="85"/>
      <c r="B125" s="85"/>
      <c r="C125" s="86"/>
      <c r="D125" s="107"/>
      <c r="E125" s="108"/>
      <c r="F125" s="108"/>
      <c r="G125" s="108"/>
      <c r="H125" s="109"/>
      <c r="I125" s="110"/>
      <c r="J125" s="111"/>
      <c r="K125" s="111"/>
      <c r="L125" s="111"/>
      <c r="M125" s="112"/>
      <c r="N125" s="91"/>
      <c r="O125" s="91"/>
      <c r="P125" s="113"/>
      <c r="Q125" s="82"/>
      <c r="R125" s="114"/>
      <c r="S125" s="114"/>
      <c r="T125" s="115"/>
      <c r="U125" s="94"/>
      <c r="V125" s="94"/>
      <c r="W125" s="94"/>
      <c r="X125" s="94"/>
      <c r="Y125" s="94"/>
      <c r="Z125" s="94"/>
      <c r="AA125" s="94"/>
      <c r="AB125" s="94"/>
      <c r="AC125" s="94"/>
      <c r="AD125" s="94"/>
    </row>
    <row r="126" spans="1:30" ht="15" x14ac:dyDescent="0.25">
      <c r="A126" s="85"/>
      <c r="B126" s="85"/>
      <c r="C126" s="95"/>
      <c r="D126" s="107"/>
      <c r="E126" s="108"/>
      <c r="F126" s="108"/>
      <c r="G126" s="108"/>
      <c r="H126" s="109"/>
      <c r="I126" s="110"/>
      <c r="J126" s="111"/>
      <c r="K126" s="111"/>
      <c r="L126" s="111"/>
      <c r="M126" s="112"/>
      <c r="N126" s="91"/>
      <c r="O126" s="91"/>
      <c r="P126" s="113"/>
      <c r="Q126" s="82"/>
      <c r="R126" s="114"/>
      <c r="S126" s="114"/>
      <c r="T126" s="115"/>
      <c r="U126" s="94"/>
      <c r="V126" s="94"/>
      <c r="W126" s="94"/>
      <c r="X126" s="94"/>
      <c r="Y126" s="94"/>
      <c r="Z126" s="94"/>
      <c r="AA126" s="94"/>
      <c r="AB126" s="94"/>
      <c r="AC126" s="94"/>
      <c r="AD126" s="94"/>
    </row>
    <row r="127" spans="1:30" ht="15" x14ac:dyDescent="0.25">
      <c r="A127" s="85"/>
      <c r="B127" s="85"/>
      <c r="C127" s="95"/>
      <c r="D127" s="107"/>
      <c r="E127" s="108"/>
      <c r="F127" s="108"/>
      <c r="G127" s="108"/>
      <c r="H127" s="109"/>
      <c r="I127" s="110"/>
      <c r="J127" s="111"/>
      <c r="K127" s="111"/>
      <c r="L127" s="111"/>
      <c r="M127" s="112"/>
      <c r="N127" s="91"/>
      <c r="O127" s="91"/>
      <c r="P127" s="113"/>
      <c r="Q127" s="82"/>
      <c r="R127" s="114"/>
      <c r="S127" s="114"/>
      <c r="T127" s="115"/>
      <c r="U127" s="94"/>
      <c r="V127" s="94"/>
      <c r="W127" s="94"/>
      <c r="X127" s="94"/>
      <c r="Y127" s="94"/>
      <c r="Z127" s="94"/>
      <c r="AA127" s="94"/>
      <c r="AB127" s="94"/>
      <c r="AC127" s="94"/>
      <c r="AD127" s="94"/>
    </row>
    <row r="128" spans="1:30" ht="15" x14ac:dyDescent="0.25">
      <c r="A128" s="85"/>
      <c r="B128" s="85"/>
      <c r="C128" s="95"/>
      <c r="D128" s="107"/>
      <c r="E128" s="108"/>
      <c r="F128" s="108"/>
      <c r="G128" s="108"/>
      <c r="H128" s="109"/>
      <c r="I128" s="110"/>
      <c r="J128" s="111"/>
      <c r="K128" s="111"/>
      <c r="L128" s="111"/>
      <c r="M128" s="112"/>
      <c r="N128" s="91"/>
      <c r="O128" s="91"/>
      <c r="P128" s="113"/>
      <c r="Q128" s="82"/>
      <c r="R128" s="114"/>
      <c r="S128" s="114"/>
      <c r="T128" s="115"/>
      <c r="U128" s="94"/>
      <c r="V128" s="94"/>
      <c r="W128" s="94"/>
      <c r="X128" s="94"/>
      <c r="Y128" s="94"/>
      <c r="Z128" s="94"/>
      <c r="AA128" s="94"/>
      <c r="AB128" s="94"/>
      <c r="AC128" s="94"/>
      <c r="AD128" s="94"/>
    </row>
    <row r="129" spans="1:30" ht="15" x14ac:dyDescent="0.25">
      <c r="A129" s="85"/>
      <c r="B129" s="85"/>
      <c r="C129" s="86"/>
      <c r="D129" s="107"/>
      <c r="E129" s="108"/>
      <c r="F129" s="108"/>
      <c r="G129" s="108"/>
      <c r="H129" s="109"/>
      <c r="I129" s="110"/>
      <c r="J129" s="111"/>
      <c r="K129" s="111"/>
      <c r="L129" s="111"/>
      <c r="M129" s="112"/>
      <c r="N129" s="91"/>
      <c r="O129" s="91"/>
      <c r="P129" s="113"/>
      <c r="Q129" s="82"/>
      <c r="R129" s="114"/>
      <c r="S129" s="114"/>
      <c r="T129" s="115"/>
      <c r="U129" s="94"/>
      <c r="V129" s="94"/>
      <c r="W129" s="94"/>
      <c r="X129" s="94"/>
      <c r="Y129" s="94"/>
      <c r="Z129" s="94"/>
      <c r="AA129" s="94"/>
      <c r="AB129" s="94"/>
      <c r="AC129" s="94"/>
      <c r="AD129" s="94"/>
    </row>
    <row r="130" spans="1:30" ht="15" x14ac:dyDescent="0.25">
      <c r="A130" s="85"/>
      <c r="B130" s="85"/>
      <c r="C130" s="86"/>
      <c r="D130" s="107"/>
      <c r="E130" s="108"/>
      <c r="F130" s="108"/>
      <c r="G130" s="108"/>
      <c r="H130" s="109"/>
      <c r="I130" s="110"/>
      <c r="J130" s="111"/>
      <c r="K130" s="111"/>
      <c r="L130" s="111"/>
      <c r="M130" s="112"/>
      <c r="N130" s="91"/>
      <c r="O130" s="91"/>
      <c r="P130" s="113"/>
      <c r="Q130" s="82"/>
      <c r="R130" s="114"/>
      <c r="S130" s="114"/>
      <c r="T130" s="115"/>
      <c r="U130" s="94"/>
      <c r="V130" s="94"/>
      <c r="W130" s="94"/>
      <c r="X130" s="94"/>
      <c r="Y130" s="94"/>
      <c r="Z130" s="94"/>
      <c r="AA130" s="94"/>
      <c r="AB130" s="94"/>
      <c r="AC130" s="94"/>
      <c r="AD130" s="94"/>
    </row>
    <row r="131" spans="1:30" ht="15" x14ac:dyDescent="0.25">
      <c r="A131" s="85"/>
      <c r="B131" s="85"/>
      <c r="C131" s="86"/>
      <c r="D131" s="107"/>
      <c r="E131" s="108"/>
      <c r="F131" s="108"/>
      <c r="G131" s="108"/>
      <c r="H131" s="109"/>
      <c r="I131" s="110"/>
      <c r="J131" s="111"/>
      <c r="K131" s="111"/>
      <c r="L131" s="111"/>
      <c r="M131" s="112"/>
      <c r="N131" s="91"/>
      <c r="O131" s="91"/>
      <c r="P131" s="113"/>
      <c r="Q131" s="82"/>
      <c r="R131" s="114"/>
      <c r="S131" s="114"/>
      <c r="T131" s="115"/>
      <c r="U131" s="94"/>
      <c r="V131" s="94"/>
      <c r="W131" s="94"/>
      <c r="X131" s="94"/>
      <c r="Y131" s="94"/>
      <c r="Z131" s="94"/>
      <c r="AA131" s="94"/>
      <c r="AB131" s="94"/>
      <c r="AC131" s="94"/>
      <c r="AD131" s="94"/>
    </row>
    <row r="132" spans="1:30" ht="15" x14ac:dyDescent="0.25">
      <c r="A132" s="85"/>
      <c r="B132" s="85"/>
      <c r="C132" s="95"/>
      <c r="D132" s="107"/>
      <c r="E132" s="108"/>
      <c r="F132" s="108"/>
      <c r="G132" s="108"/>
      <c r="H132" s="109"/>
      <c r="I132" s="110"/>
      <c r="J132" s="111"/>
      <c r="K132" s="111"/>
      <c r="L132" s="111"/>
      <c r="M132" s="112"/>
      <c r="N132" s="91"/>
      <c r="O132" s="91"/>
      <c r="P132" s="113"/>
      <c r="Q132" s="82"/>
      <c r="R132" s="114"/>
      <c r="S132" s="114"/>
      <c r="T132" s="115"/>
      <c r="U132" s="94"/>
      <c r="V132" s="94"/>
      <c r="W132" s="94"/>
      <c r="X132" s="94"/>
      <c r="Y132" s="94"/>
      <c r="Z132" s="94"/>
      <c r="AA132" s="94"/>
      <c r="AB132" s="94"/>
      <c r="AC132" s="94"/>
      <c r="AD132" s="94"/>
    </row>
    <row r="133" spans="1:30" ht="15" x14ac:dyDescent="0.25">
      <c r="A133" s="85"/>
      <c r="B133" s="85"/>
      <c r="C133" s="95"/>
      <c r="D133" s="107"/>
      <c r="E133" s="108"/>
      <c r="F133" s="108"/>
      <c r="G133" s="108"/>
      <c r="H133" s="109"/>
      <c r="I133" s="110"/>
      <c r="J133" s="111"/>
      <c r="K133" s="111"/>
      <c r="L133" s="111"/>
      <c r="M133" s="112"/>
      <c r="N133" s="91"/>
      <c r="O133" s="91"/>
      <c r="P133" s="113"/>
      <c r="Q133" s="82"/>
      <c r="R133" s="114"/>
      <c r="S133" s="114"/>
      <c r="T133" s="115"/>
      <c r="U133" s="94"/>
      <c r="V133" s="94"/>
      <c r="W133" s="94"/>
      <c r="X133" s="94"/>
      <c r="Y133" s="94"/>
      <c r="Z133" s="94"/>
      <c r="AA133" s="94"/>
      <c r="AB133" s="94"/>
      <c r="AC133" s="94"/>
      <c r="AD133" s="94"/>
    </row>
    <row r="134" spans="1:30" ht="15" x14ac:dyDescent="0.25">
      <c r="A134" s="85"/>
      <c r="B134" s="85"/>
      <c r="C134" s="95"/>
      <c r="D134" s="107"/>
      <c r="E134" s="108"/>
      <c r="F134" s="108"/>
      <c r="G134" s="108"/>
      <c r="H134" s="109"/>
      <c r="I134" s="110"/>
      <c r="J134" s="111"/>
      <c r="K134" s="111"/>
      <c r="L134" s="111"/>
      <c r="M134" s="112"/>
      <c r="N134" s="91"/>
      <c r="O134" s="91"/>
      <c r="P134" s="113"/>
      <c r="Q134" s="82"/>
      <c r="R134" s="114"/>
      <c r="S134" s="114"/>
      <c r="T134" s="115"/>
      <c r="U134" s="94"/>
      <c r="V134" s="94"/>
      <c r="W134" s="94"/>
      <c r="X134" s="94"/>
      <c r="Y134" s="94"/>
      <c r="Z134" s="94"/>
      <c r="AA134" s="94"/>
      <c r="AB134" s="94"/>
      <c r="AC134" s="94"/>
      <c r="AD134" s="94"/>
    </row>
    <row r="135" spans="1:30" ht="15" x14ac:dyDescent="0.25">
      <c r="A135" s="85"/>
      <c r="B135" s="85"/>
      <c r="C135" s="86"/>
      <c r="D135" s="107"/>
      <c r="E135" s="108"/>
      <c r="F135" s="108"/>
      <c r="G135" s="108"/>
      <c r="H135" s="109"/>
      <c r="I135" s="110"/>
      <c r="J135" s="111"/>
      <c r="K135" s="111"/>
      <c r="L135" s="111"/>
      <c r="M135" s="112"/>
      <c r="N135" s="91"/>
      <c r="O135" s="91"/>
      <c r="P135" s="113"/>
      <c r="Q135" s="82"/>
      <c r="R135" s="114"/>
      <c r="S135" s="114"/>
      <c r="T135" s="115"/>
      <c r="U135" s="94"/>
      <c r="V135" s="94"/>
      <c r="W135" s="94"/>
      <c r="X135" s="94"/>
      <c r="Y135" s="94"/>
      <c r="Z135" s="94"/>
      <c r="AA135" s="94"/>
      <c r="AB135" s="94"/>
      <c r="AC135" s="94"/>
      <c r="AD135" s="94"/>
    </row>
    <row r="136" spans="1:30" ht="15" x14ac:dyDescent="0.25">
      <c r="A136" s="85"/>
      <c r="B136" s="85"/>
      <c r="C136" s="86"/>
      <c r="D136" s="107"/>
      <c r="E136" s="108"/>
      <c r="F136" s="108"/>
      <c r="G136" s="108"/>
      <c r="H136" s="109"/>
      <c r="I136" s="110"/>
      <c r="J136" s="111"/>
      <c r="K136" s="111"/>
      <c r="L136" s="111"/>
      <c r="M136" s="112"/>
      <c r="N136" s="91"/>
      <c r="O136" s="91"/>
      <c r="P136" s="113"/>
      <c r="Q136" s="82"/>
      <c r="R136" s="114"/>
      <c r="S136" s="114"/>
      <c r="T136" s="115"/>
      <c r="U136" s="94"/>
      <c r="V136" s="94"/>
      <c r="W136" s="94"/>
      <c r="X136" s="94"/>
      <c r="Y136" s="94"/>
      <c r="Z136" s="94"/>
      <c r="AA136" s="94"/>
      <c r="AB136" s="94"/>
      <c r="AC136" s="94"/>
      <c r="AD136" s="94"/>
    </row>
    <row r="137" spans="1:30" ht="15" x14ac:dyDescent="0.25">
      <c r="A137" s="85"/>
      <c r="B137" s="85"/>
      <c r="C137" s="86"/>
      <c r="D137" s="107"/>
      <c r="E137" s="108"/>
      <c r="F137" s="108"/>
      <c r="G137" s="108"/>
      <c r="H137" s="109"/>
      <c r="I137" s="110"/>
      <c r="J137" s="111"/>
      <c r="K137" s="111"/>
      <c r="L137" s="111"/>
      <c r="M137" s="112"/>
      <c r="N137" s="91"/>
      <c r="O137" s="91"/>
      <c r="P137" s="113"/>
      <c r="Q137" s="82"/>
      <c r="R137" s="114"/>
      <c r="S137" s="114"/>
      <c r="T137" s="115"/>
      <c r="U137" s="94"/>
      <c r="V137" s="94"/>
      <c r="W137" s="94"/>
      <c r="X137" s="94"/>
      <c r="Y137" s="94"/>
      <c r="Z137" s="94"/>
      <c r="AA137" s="94"/>
      <c r="AB137" s="94"/>
      <c r="AC137" s="94"/>
      <c r="AD137" s="94"/>
    </row>
    <row r="138" spans="1:30" ht="15" x14ac:dyDescent="0.25">
      <c r="A138" s="85"/>
      <c r="B138" s="85"/>
      <c r="C138" s="86"/>
      <c r="D138" s="107"/>
      <c r="E138" s="108"/>
      <c r="F138" s="108"/>
      <c r="G138" s="108"/>
      <c r="H138" s="109"/>
      <c r="I138" s="110"/>
      <c r="J138" s="111"/>
      <c r="K138" s="111"/>
      <c r="L138" s="111"/>
      <c r="M138" s="112"/>
      <c r="N138" s="91"/>
      <c r="O138" s="91"/>
      <c r="P138" s="113"/>
      <c r="Q138" s="82"/>
      <c r="R138" s="114"/>
      <c r="S138" s="114"/>
      <c r="T138" s="115"/>
      <c r="U138" s="94"/>
      <c r="V138" s="94"/>
      <c r="W138" s="94"/>
      <c r="X138" s="94"/>
      <c r="Y138" s="94"/>
      <c r="Z138" s="94"/>
      <c r="AA138" s="94"/>
      <c r="AB138" s="94"/>
      <c r="AC138" s="94"/>
      <c r="AD138" s="94"/>
    </row>
    <row r="139" spans="1:30" ht="15" x14ac:dyDescent="0.25">
      <c r="A139" s="85"/>
      <c r="B139" s="85"/>
      <c r="C139" s="86"/>
      <c r="D139" s="107"/>
      <c r="E139" s="108"/>
      <c r="F139" s="108"/>
      <c r="G139" s="108"/>
      <c r="H139" s="109"/>
      <c r="I139" s="110"/>
      <c r="J139" s="111"/>
      <c r="K139" s="111"/>
      <c r="L139" s="111"/>
      <c r="M139" s="112"/>
      <c r="N139" s="91"/>
      <c r="O139" s="91"/>
      <c r="P139" s="113"/>
      <c r="Q139" s="82"/>
      <c r="R139" s="114"/>
      <c r="S139" s="114"/>
      <c r="T139" s="115"/>
      <c r="U139" s="94"/>
      <c r="V139" s="94"/>
      <c r="W139" s="94"/>
      <c r="X139" s="94"/>
      <c r="Y139" s="94"/>
      <c r="Z139" s="94"/>
      <c r="AA139" s="94"/>
      <c r="AB139" s="94"/>
      <c r="AC139" s="94"/>
      <c r="AD139" s="94"/>
    </row>
    <row r="140" spans="1:30" ht="15" x14ac:dyDescent="0.25">
      <c r="A140" s="85"/>
      <c r="B140" s="85"/>
      <c r="C140" s="95"/>
      <c r="D140" s="107"/>
      <c r="E140" s="108"/>
      <c r="F140" s="108"/>
      <c r="G140" s="108"/>
      <c r="H140" s="109"/>
      <c r="I140" s="110"/>
      <c r="J140" s="111"/>
      <c r="K140" s="111"/>
      <c r="L140" s="111"/>
      <c r="M140" s="112"/>
      <c r="N140" s="91"/>
      <c r="O140" s="91"/>
      <c r="P140" s="113"/>
      <c r="Q140" s="82"/>
      <c r="R140" s="114"/>
      <c r="S140" s="114"/>
      <c r="T140" s="115"/>
      <c r="U140" s="94"/>
      <c r="V140" s="94"/>
      <c r="W140" s="94"/>
      <c r="X140" s="94"/>
      <c r="Y140" s="94"/>
      <c r="Z140" s="94"/>
      <c r="AA140" s="94"/>
      <c r="AB140" s="94"/>
      <c r="AC140" s="94"/>
      <c r="AD140" s="94"/>
    </row>
    <row r="141" spans="1:30" ht="15" x14ac:dyDescent="0.25">
      <c r="A141" s="85"/>
      <c r="B141" s="85"/>
      <c r="C141" s="95"/>
      <c r="D141" s="107"/>
      <c r="E141" s="108"/>
      <c r="F141" s="108"/>
      <c r="G141" s="108"/>
      <c r="H141" s="109"/>
      <c r="I141" s="110"/>
      <c r="J141" s="111"/>
      <c r="K141" s="111"/>
      <c r="L141" s="111"/>
      <c r="M141" s="112"/>
      <c r="N141" s="91"/>
      <c r="O141" s="91"/>
      <c r="P141" s="113"/>
      <c r="Q141" s="82"/>
      <c r="R141" s="114"/>
      <c r="S141" s="114"/>
      <c r="T141" s="115"/>
      <c r="U141" s="94"/>
      <c r="V141" s="94"/>
      <c r="W141" s="94"/>
      <c r="X141" s="94"/>
      <c r="Y141" s="94"/>
      <c r="Z141" s="94"/>
      <c r="AA141" s="94"/>
      <c r="AB141" s="94"/>
      <c r="AC141" s="94"/>
      <c r="AD141" s="94"/>
    </row>
    <row r="142" spans="1:30" ht="15" x14ac:dyDescent="0.25">
      <c r="A142" s="85"/>
      <c r="B142" s="85"/>
      <c r="C142" s="86"/>
      <c r="D142" s="107"/>
      <c r="E142" s="108"/>
      <c r="F142" s="108"/>
      <c r="G142" s="108"/>
      <c r="H142" s="109"/>
      <c r="I142" s="110"/>
      <c r="J142" s="111"/>
      <c r="K142" s="111"/>
      <c r="L142" s="111"/>
      <c r="M142" s="112"/>
      <c r="N142" s="91"/>
      <c r="O142" s="91"/>
      <c r="P142" s="113"/>
      <c r="Q142" s="82"/>
      <c r="R142" s="114"/>
      <c r="S142" s="114"/>
      <c r="T142" s="115"/>
      <c r="U142" s="94"/>
      <c r="V142" s="94"/>
      <c r="W142" s="94"/>
      <c r="X142" s="94"/>
      <c r="Y142" s="94"/>
      <c r="Z142" s="94"/>
      <c r="AA142" s="94"/>
      <c r="AB142" s="94"/>
      <c r="AC142" s="94"/>
      <c r="AD142" s="94"/>
    </row>
    <row r="143" spans="1:30" ht="15" x14ac:dyDescent="0.25">
      <c r="A143" s="85"/>
      <c r="B143" s="85"/>
      <c r="C143" s="95"/>
      <c r="D143" s="107"/>
      <c r="E143" s="108"/>
      <c r="F143" s="108"/>
      <c r="G143" s="108"/>
      <c r="H143" s="109"/>
      <c r="I143" s="110"/>
      <c r="J143" s="111"/>
      <c r="K143" s="111"/>
      <c r="L143" s="111"/>
      <c r="M143" s="112"/>
      <c r="N143" s="91"/>
      <c r="O143" s="91"/>
      <c r="P143" s="113"/>
      <c r="Q143" s="82"/>
      <c r="R143" s="114"/>
      <c r="S143" s="114"/>
      <c r="T143" s="115"/>
      <c r="U143" s="94"/>
      <c r="V143" s="94"/>
      <c r="W143" s="94"/>
      <c r="X143" s="94"/>
      <c r="Y143" s="94"/>
      <c r="Z143" s="94"/>
      <c r="AA143" s="94"/>
      <c r="AB143" s="94"/>
      <c r="AC143" s="94"/>
      <c r="AD143" s="94"/>
    </row>
    <row r="144" spans="1:30" ht="15" x14ac:dyDescent="0.25">
      <c r="A144" s="85"/>
      <c r="B144" s="85"/>
      <c r="C144" s="86"/>
      <c r="D144" s="107"/>
      <c r="E144" s="108"/>
      <c r="F144" s="108"/>
      <c r="G144" s="108"/>
      <c r="H144" s="109"/>
      <c r="I144" s="110"/>
      <c r="J144" s="111"/>
      <c r="K144" s="111"/>
      <c r="L144" s="111"/>
      <c r="M144" s="112"/>
      <c r="N144" s="91"/>
      <c r="O144" s="91"/>
      <c r="P144" s="113"/>
      <c r="Q144" s="82"/>
      <c r="R144" s="114"/>
      <c r="S144" s="114"/>
      <c r="T144" s="115"/>
      <c r="U144" s="94"/>
      <c r="V144" s="94"/>
      <c r="W144" s="94"/>
      <c r="X144" s="94"/>
      <c r="Y144" s="94"/>
      <c r="Z144" s="94"/>
      <c r="AA144" s="94"/>
      <c r="AB144" s="94"/>
      <c r="AC144" s="94"/>
      <c r="AD144" s="94"/>
    </row>
    <row r="145" spans="1:30" ht="15" x14ac:dyDescent="0.25">
      <c r="A145" s="85"/>
      <c r="B145" s="85"/>
      <c r="C145" s="86"/>
      <c r="D145" s="107"/>
      <c r="E145" s="108"/>
      <c r="F145" s="108"/>
      <c r="G145" s="108"/>
      <c r="H145" s="109"/>
      <c r="I145" s="110"/>
      <c r="J145" s="111"/>
      <c r="K145" s="111"/>
      <c r="L145" s="111"/>
      <c r="M145" s="112"/>
      <c r="N145" s="91"/>
      <c r="O145" s="91"/>
      <c r="P145" s="113"/>
      <c r="Q145" s="82"/>
      <c r="R145" s="114"/>
      <c r="S145" s="114"/>
      <c r="T145" s="115"/>
      <c r="U145" s="94"/>
      <c r="V145" s="94"/>
      <c r="W145" s="94"/>
      <c r="X145" s="94"/>
      <c r="Y145" s="94"/>
      <c r="Z145" s="94"/>
      <c r="AA145" s="94"/>
      <c r="AB145" s="94"/>
      <c r="AC145" s="94"/>
      <c r="AD145" s="94"/>
    </row>
    <row r="146" spans="1:30" ht="15" x14ac:dyDescent="0.25">
      <c r="A146" s="85"/>
      <c r="B146" s="85"/>
      <c r="C146" s="95"/>
      <c r="D146" s="107"/>
      <c r="E146" s="108"/>
      <c r="F146" s="108"/>
      <c r="G146" s="108"/>
      <c r="H146" s="109"/>
      <c r="I146" s="110"/>
      <c r="J146" s="111"/>
      <c r="K146" s="111"/>
      <c r="L146" s="111"/>
      <c r="M146" s="112"/>
      <c r="N146" s="91"/>
      <c r="O146" s="91"/>
      <c r="P146" s="113"/>
      <c r="Q146" s="82"/>
      <c r="R146" s="114"/>
      <c r="S146" s="114"/>
      <c r="T146" s="115"/>
      <c r="U146" s="94"/>
      <c r="V146" s="94"/>
      <c r="W146" s="94"/>
      <c r="X146" s="94"/>
      <c r="Y146" s="94"/>
      <c r="Z146" s="94"/>
      <c r="AA146" s="94"/>
      <c r="AB146" s="94"/>
      <c r="AC146" s="94"/>
      <c r="AD146" s="94"/>
    </row>
    <row r="147" spans="1:30" ht="15" x14ac:dyDescent="0.25">
      <c r="A147" s="85"/>
      <c r="B147" s="85"/>
      <c r="C147" s="86"/>
      <c r="D147" s="107"/>
      <c r="E147" s="108"/>
      <c r="F147" s="108"/>
      <c r="G147" s="108"/>
      <c r="H147" s="109"/>
      <c r="I147" s="110"/>
      <c r="J147" s="111"/>
      <c r="K147" s="111"/>
      <c r="L147" s="111"/>
      <c r="M147" s="112"/>
      <c r="N147" s="91"/>
      <c r="O147" s="91"/>
      <c r="P147" s="113"/>
      <c r="Q147" s="82"/>
      <c r="R147" s="114"/>
      <c r="S147" s="114"/>
      <c r="T147" s="115"/>
      <c r="U147" s="94"/>
      <c r="V147" s="94"/>
      <c r="W147" s="94"/>
      <c r="X147" s="94"/>
      <c r="Y147" s="94"/>
      <c r="Z147" s="94"/>
      <c r="AA147" s="94"/>
      <c r="AB147" s="94"/>
      <c r="AC147" s="94"/>
      <c r="AD147" s="94"/>
    </row>
    <row r="148" spans="1:30" ht="15" x14ac:dyDescent="0.25">
      <c r="A148" s="85"/>
      <c r="B148" s="85"/>
      <c r="C148" s="86"/>
      <c r="D148" s="107"/>
      <c r="E148" s="108"/>
      <c r="F148" s="108"/>
      <c r="G148" s="108"/>
      <c r="H148" s="109"/>
      <c r="I148" s="110"/>
      <c r="J148" s="111"/>
      <c r="K148" s="111"/>
      <c r="L148" s="111"/>
      <c r="M148" s="112"/>
      <c r="N148" s="91"/>
      <c r="O148" s="91"/>
      <c r="P148" s="113"/>
      <c r="Q148" s="82"/>
      <c r="R148" s="114"/>
      <c r="S148" s="114"/>
      <c r="T148" s="115"/>
      <c r="U148" s="94"/>
      <c r="V148" s="94"/>
      <c r="W148" s="94"/>
      <c r="X148" s="94"/>
      <c r="Y148" s="94"/>
      <c r="Z148" s="94"/>
      <c r="AA148" s="94"/>
      <c r="AB148" s="94"/>
      <c r="AC148" s="94"/>
      <c r="AD148" s="94"/>
    </row>
    <row r="149" spans="1:30" ht="15" x14ac:dyDescent="0.25">
      <c r="A149" s="85"/>
      <c r="B149" s="85"/>
      <c r="C149" s="86"/>
      <c r="D149" s="107"/>
      <c r="E149" s="108"/>
      <c r="F149" s="108"/>
      <c r="G149" s="108"/>
      <c r="H149" s="109"/>
      <c r="I149" s="110"/>
      <c r="J149" s="111"/>
      <c r="K149" s="111"/>
      <c r="L149" s="111"/>
      <c r="M149" s="112"/>
      <c r="N149" s="91"/>
      <c r="O149" s="91"/>
      <c r="P149" s="113"/>
      <c r="Q149" s="82"/>
      <c r="R149" s="114"/>
      <c r="S149" s="114"/>
      <c r="T149" s="115"/>
      <c r="U149" s="94"/>
      <c r="V149" s="94"/>
      <c r="W149" s="94"/>
      <c r="X149" s="94"/>
      <c r="Y149" s="94"/>
      <c r="Z149" s="94"/>
      <c r="AA149" s="94"/>
      <c r="AB149" s="94"/>
      <c r="AC149" s="94"/>
      <c r="AD149" s="94"/>
    </row>
    <row r="150" spans="1:30" ht="15" x14ac:dyDescent="0.25">
      <c r="A150" s="85"/>
      <c r="B150" s="85"/>
      <c r="C150" s="86"/>
      <c r="D150" s="107"/>
      <c r="E150" s="108"/>
      <c r="F150" s="108"/>
      <c r="G150" s="108"/>
      <c r="H150" s="109"/>
      <c r="I150" s="110"/>
      <c r="J150" s="111"/>
      <c r="K150" s="111"/>
      <c r="L150" s="111"/>
      <c r="M150" s="112"/>
      <c r="N150" s="91"/>
      <c r="O150" s="91"/>
      <c r="P150" s="113"/>
      <c r="Q150" s="82"/>
      <c r="R150" s="114"/>
      <c r="S150" s="114"/>
      <c r="T150" s="115"/>
      <c r="U150" s="94"/>
      <c r="V150" s="94"/>
      <c r="W150" s="94"/>
      <c r="X150" s="94"/>
      <c r="Y150" s="94"/>
      <c r="Z150" s="94"/>
      <c r="AA150" s="94"/>
      <c r="AB150" s="94"/>
      <c r="AC150" s="94"/>
      <c r="AD150" s="94"/>
    </row>
    <row r="151" spans="1:30" ht="15" x14ac:dyDescent="0.25">
      <c r="A151" s="85"/>
      <c r="B151" s="85"/>
      <c r="C151" s="86"/>
      <c r="D151" s="107"/>
      <c r="E151" s="108"/>
      <c r="F151" s="108"/>
      <c r="G151" s="108"/>
      <c r="H151" s="109"/>
      <c r="I151" s="110"/>
      <c r="J151" s="111"/>
      <c r="K151" s="111"/>
      <c r="L151" s="111"/>
      <c r="M151" s="112"/>
      <c r="N151" s="91"/>
      <c r="O151" s="91"/>
      <c r="P151" s="113"/>
      <c r="Q151" s="82"/>
      <c r="R151" s="114"/>
      <c r="S151" s="114"/>
      <c r="T151" s="115"/>
      <c r="U151" s="94"/>
      <c r="V151" s="94"/>
      <c r="W151" s="94"/>
      <c r="X151" s="94"/>
      <c r="Y151" s="94"/>
      <c r="Z151" s="94"/>
      <c r="AA151" s="94"/>
      <c r="AB151" s="94"/>
      <c r="AC151" s="94"/>
      <c r="AD151" s="94"/>
    </row>
    <row r="152" spans="1:30" ht="15" x14ac:dyDescent="0.25">
      <c r="A152" s="85"/>
      <c r="B152" s="85"/>
      <c r="C152" s="86"/>
      <c r="D152" s="107"/>
      <c r="E152" s="108"/>
      <c r="F152" s="108"/>
      <c r="G152" s="108"/>
      <c r="H152" s="109"/>
      <c r="I152" s="110"/>
      <c r="J152" s="111"/>
      <c r="K152" s="111"/>
      <c r="L152" s="111"/>
      <c r="M152" s="112"/>
      <c r="N152" s="91"/>
      <c r="O152" s="91"/>
      <c r="P152" s="113"/>
      <c r="Q152" s="82"/>
      <c r="R152" s="114"/>
      <c r="S152" s="114"/>
      <c r="T152" s="115"/>
      <c r="U152" s="94"/>
      <c r="V152" s="94"/>
      <c r="W152" s="94"/>
      <c r="X152" s="94"/>
      <c r="Y152" s="94"/>
      <c r="Z152" s="94"/>
      <c r="AA152" s="94"/>
      <c r="AB152" s="94"/>
      <c r="AC152" s="94"/>
      <c r="AD152" s="94"/>
    </row>
    <row r="153" spans="1:30" ht="15" x14ac:dyDescent="0.25">
      <c r="A153" s="85"/>
      <c r="B153" s="85"/>
      <c r="C153" s="86"/>
      <c r="D153" s="107"/>
      <c r="E153" s="108"/>
      <c r="F153" s="108"/>
      <c r="G153" s="108"/>
      <c r="H153" s="109"/>
      <c r="I153" s="110"/>
      <c r="J153" s="111"/>
      <c r="K153" s="111"/>
      <c r="L153" s="111"/>
      <c r="M153" s="112"/>
      <c r="N153" s="91"/>
      <c r="O153" s="91"/>
      <c r="P153" s="113"/>
      <c r="Q153" s="82"/>
      <c r="R153" s="114"/>
      <c r="S153" s="114"/>
      <c r="T153" s="115"/>
      <c r="U153" s="94"/>
      <c r="V153" s="94"/>
      <c r="W153" s="94"/>
      <c r="X153" s="94"/>
      <c r="Y153" s="94"/>
      <c r="Z153" s="94"/>
      <c r="AA153" s="94"/>
      <c r="AB153" s="94"/>
      <c r="AC153" s="94"/>
      <c r="AD153" s="94"/>
    </row>
    <row r="154" spans="1:30" ht="15" x14ac:dyDescent="0.25">
      <c r="A154" s="85"/>
      <c r="B154" s="85"/>
      <c r="C154" s="86"/>
      <c r="D154" s="107"/>
      <c r="E154" s="108"/>
      <c r="F154" s="108"/>
      <c r="G154" s="108"/>
      <c r="H154" s="109"/>
      <c r="I154" s="110"/>
      <c r="J154" s="111"/>
      <c r="K154" s="111"/>
      <c r="L154" s="111"/>
      <c r="M154" s="112"/>
      <c r="N154" s="91"/>
      <c r="O154" s="91"/>
      <c r="P154" s="113"/>
      <c r="Q154" s="82"/>
      <c r="R154" s="114"/>
      <c r="S154" s="114"/>
      <c r="T154" s="115"/>
      <c r="U154" s="94"/>
      <c r="V154" s="94"/>
      <c r="W154" s="94"/>
      <c r="X154" s="94"/>
      <c r="Y154" s="94"/>
      <c r="Z154" s="94"/>
      <c r="AA154" s="94"/>
      <c r="AB154" s="94"/>
      <c r="AC154" s="94"/>
      <c r="AD154" s="94"/>
    </row>
    <row r="155" spans="1:30" ht="15" x14ac:dyDescent="0.25">
      <c r="A155" s="85"/>
      <c r="B155" s="85"/>
      <c r="C155" s="86"/>
      <c r="D155" s="107"/>
      <c r="E155" s="108"/>
      <c r="F155" s="108"/>
      <c r="G155" s="108"/>
      <c r="H155" s="109"/>
      <c r="I155" s="110"/>
      <c r="J155" s="111"/>
      <c r="K155" s="111"/>
      <c r="L155" s="111"/>
      <c r="M155" s="112"/>
      <c r="N155" s="91"/>
      <c r="O155" s="91"/>
      <c r="P155" s="113"/>
      <c r="Q155" s="82"/>
      <c r="R155" s="114"/>
      <c r="S155" s="114"/>
      <c r="T155" s="115"/>
      <c r="U155" s="94"/>
      <c r="V155" s="94"/>
      <c r="W155" s="94"/>
      <c r="X155" s="94"/>
      <c r="Y155" s="94"/>
      <c r="Z155" s="94"/>
      <c r="AA155" s="94"/>
      <c r="AB155" s="94"/>
      <c r="AC155" s="94"/>
      <c r="AD155" s="94"/>
    </row>
    <row r="156" spans="1:30" ht="15" x14ac:dyDescent="0.25">
      <c r="A156" s="85"/>
      <c r="B156" s="85"/>
      <c r="C156" s="86"/>
      <c r="D156" s="107"/>
      <c r="E156" s="108"/>
      <c r="F156" s="108"/>
      <c r="G156" s="108"/>
      <c r="H156" s="109"/>
      <c r="I156" s="110"/>
      <c r="J156" s="111"/>
      <c r="K156" s="111"/>
      <c r="L156" s="111"/>
      <c r="M156" s="112"/>
      <c r="N156" s="91"/>
      <c r="O156" s="91"/>
      <c r="P156" s="113"/>
      <c r="Q156" s="82"/>
      <c r="R156" s="114"/>
      <c r="S156" s="114"/>
      <c r="T156" s="115"/>
      <c r="U156" s="94"/>
      <c r="V156" s="94"/>
      <c r="W156" s="94"/>
      <c r="X156" s="94"/>
      <c r="Y156" s="94"/>
      <c r="Z156" s="94"/>
      <c r="AA156" s="94"/>
      <c r="AB156" s="94"/>
      <c r="AC156" s="94"/>
      <c r="AD156" s="94"/>
    </row>
    <row r="157" spans="1:30" ht="15" x14ac:dyDescent="0.25">
      <c r="A157" s="85"/>
      <c r="B157" s="85"/>
      <c r="C157" s="86"/>
      <c r="D157" s="107"/>
      <c r="E157" s="108"/>
      <c r="F157" s="108"/>
      <c r="G157" s="108"/>
      <c r="H157" s="109"/>
      <c r="I157" s="110"/>
      <c r="J157" s="111"/>
      <c r="K157" s="111"/>
      <c r="L157" s="111"/>
      <c r="M157" s="112"/>
      <c r="N157" s="91"/>
      <c r="O157" s="91"/>
      <c r="P157" s="113"/>
      <c r="Q157" s="82"/>
      <c r="R157" s="114"/>
      <c r="S157" s="114"/>
      <c r="T157" s="115"/>
      <c r="U157" s="94"/>
      <c r="V157" s="94"/>
      <c r="W157" s="94"/>
      <c r="X157" s="94"/>
      <c r="Y157" s="94"/>
      <c r="Z157" s="94"/>
      <c r="AA157" s="94"/>
      <c r="AB157" s="94"/>
      <c r="AC157" s="94"/>
      <c r="AD157" s="94"/>
    </row>
    <row r="158" spans="1:30" ht="15" x14ac:dyDescent="0.25">
      <c r="A158" s="85"/>
      <c r="B158" s="85"/>
      <c r="C158" s="86"/>
      <c r="D158" s="107"/>
      <c r="E158" s="108"/>
      <c r="F158" s="108"/>
      <c r="G158" s="108"/>
      <c r="H158" s="109"/>
      <c r="I158" s="110"/>
      <c r="J158" s="111"/>
      <c r="K158" s="111"/>
      <c r="L158" s="111"/>
      <c r="M158" s="112"/>
      <c r="N158" s="91"/>
      <c r="O158" s="91"/>
      <c r="P158" s="113"/>
      <c r="Q158" s="82"/>
      <c r="R158" s="114"/>
      <c r="S158" s="114"/>
      <c r="T158" s="115"/>
      <c r="U158" s="94"/>
      <c r="V158" s="94"/>
      <c r="W158" s="94"/>
      <c r="X158" s="94"/>
      <c r="Y158" s="94"/>
      <c r="Z158" s="94"/>
      <c r="AA158" s="94"/>
      <c r="AB158" s="94"/>
      <c r="AC158" s="94"/>
      <c r="AD158" s="94"/>
    </row>
    <row r="159" spans="1:30" ht="15" x14ac:dyDescent="0.25">
      <c r="A159" s="85"/>
      <c r="B159" s="85"/>
      <c r="C159" s="86"/>
      <c r="D159" s="107"/>
      <c r="E159" s="108"/>
      <c r="F159" s="108"/>
      <c r="G159" s="108"/>
      <c r="H159" s="109"/>
      <c r="I159" s="110"/>
      <c r="J159" s="111"/>
      <c r="K159" s="111"/>
      <c r="L159" s="111"/>
      <c r="M159" s="112"/>
      <c r="N159" s="91"/>
      <c r="O159" s="91"/>
      <c r="P159" s="113"/>
      <c r="Q159" s="82"/>
      <c r="R159" s="114"/>
      <c r="S159" s="114"/>
      <c r="T159" s="115"/>
      <c r="U159" s="94"/>
      <c r="V159" s="94"/>
      <c r="W159" s="94"/>
      <c r="X159" s="94"/>
      <c r="Y159" s="94"/>
      <c r="Z159" s="94"/>
      <c r="AA159" s="94"/>
      <c r="AB159" s="94"/>
      <c r="AC159" s="94"/>
      <c r="AD159" s="94"/>
    </row>
    <row r="160" spans="1:30" ht="15" x14ac:dyDescent="0.25">
      <c r="A160" s="85"/>
      <c r="B160" s="85"/>
      <c r="C160" s="86"/>
      <c r="D160" s="107"/>
      <c r="E160" s="108"/>
      <c r="F160" s="108"/>
      <c r="G160" s="108"/>
      <c r="H160" s="109"/>
      <c r="I160" s="110"/>
      <c r="J160" s="111"/>
      <c r="K160" s="111"/>
      <c r="L160" s="111"/>
      <c r="M160" s="112"/>
      <c r="N160" s="91"/>
      <c r="O160" s="91"/>
      <c r="P160" s="113"/>
      <c r="Q160" s="82"/>
      <c r="R160" s="114"/>
      <c r="S160" s="114"/>
      <c r="T160" s="115"/>
      <c r="U160" s="94"/>
      <c r="V160" s="94"/>
      <c r="W160" s="94"/>
      <c r="X160" s="94"/>
      <c r="Y160" s="94"/>
      <c r="Z160" s="94"/>
      <c r="AA160" s="94"/>
      <c r="AB160" s="94"/>
      <c r="AC160" s="94"/>
      <c r="AD160" s="94"/>
    </row>
    <row r="161" spans="1:30" ht="15" x14ac:dyDescent="0.25">
      <c r="A161" s="85"/>
      <c r="B161" s="85"/>
      <c r="C161" s="86"/>
      <c r="D161" s="107"/>
      <c r="E161" s="108"/>
      <c r="F161" s="108"/>
      <c r="G161" s="108"/>
      <c r="H161" s="109"/>
      <c r="I161" s="110"/>
      <c r="J161" s="111"/>
      <c r="K161" s="111"/>
      <c r="L161" s="111"/>
      <c r="M161" s="112"/>
      <c r="N161" s="91"/>
      <c r="O161" s="91"/>
      <c r="P161" s="113"/>
      <c r="Q161" s="82"/>
      <c r="R161" s="114"/>
      <c r="S161" s="114"/>
      <c r="T161" s="115"/>
      <c r="U161" s="94"/>
      <c r="V161" s="94"/>
      <c r="W161" s="94"/>
      <c r="X161" s="94"/>
      <c r="Y161" s="94"/>
      <c r="Z161" s="94"/>
      <c r="AA161" s="94"/>
      <c r="AB161" s="94"/>
      <c r="AC161" s="94"/>
      <c r="AD161" s="94"/>
    </row>
    <row r="162" spans="1:30" ht="15" x14ac:dyDescent="0.25">
      <c r="A162" s="85"/>
      <c r="B162" s="85"/>
      <c r="C162" s="86"/>
      <c r="D162" s="107"/>
      <c r="E162" s="108"/>
      <c r="F162" s="108"/>
      <c r="G162" s="108"/>
      <c r="H162" s="109"/>
      <c r="I162" s="110"/>
      <c r="J162" s="111"/>
      <c r="K162" s="111"/>
      <c r="L162" s="111"/>
      <c r="M162" s="112"/>
      <c r="N162" s="91"/>
      <c r="O162" s="91"/>
      <c r="P162" s="113"/>
      <c r="Q162" s="82"/>
      <c r="R162" s="114"/>
      <c r="S162" s="114"/>
      <c r="T162" s="115"/>
      <c r="U162" s="94"/>
      <c r="V162" s="94"/>
      <c r="W162" s="94"/>
      <c r="X162" s="94"/>
      <c r="Y162" s="94"/>
      <c r="Z162" s="94"/>
      <c r="AA162" s="94"/>
      <c r="AB162" s="94"/>
      <c r="AC162" s="94"/>
      <c r="AD162" s="94"/>
    </row>
    <row r="163" spans="1:30" ht="15" x14ac:dyDescent="0.25">
      <c r="A163" s="85"/>
      <c r="B163" s="85"/>
      <c r="C163" s="86"/>
      <c r="D163" s="107"/>
      <c r="E163" s="108"/>
      <c r="F163" s="108"/>
      <c r="G163" s="108"/>
      <c r="H163" s="109"/>
      <c r="I163" s="110"/>
      <c r="J163" s="111"/>
      <c r="K163" s="111"/>
      <c r="L163" s="111"/>
      <c r="M163" s="112"/>
      <c r="N163" s="91"/>
      <c r="O163" s="91"/>
      <c r="P163" s="113"/>
      <c r="Q163" s="82"/>
      <c r="R163" s="114"/>
      <c r="S163" s="114"/>
      <c r="T163" s="115"/>
      <c r="U163" s="94"/>
      <c r="V163" s="94"/>
      <c r="W163" s="94"/>
      <c r="X163" s="94"/>
      <c r="Y163" s="94"/>
      <c r="Z163" s="94"/>
      <c r="AA163" s="94"/>
      <c r="AB163" s="94"/>
      <c r="AC163" s="94"/>
      <c r="AD163" s="94"/>
    </row>
    <row r="164" spans="1:30" ht="15" x14ac:dyDescent="0.25">
      <c r="A164" s="85"/>
      <c r="B164" s="85"/>
      <c r="C164" s="86"/>
      <c r="D164" s="107"/>
      <c r="E164" s="108"/>
      <c r="F164" s="108"/>
      <c r="G164" s="108"/>
      <c r="H164" s="109"/>
      <c r="I164" s="110"/>
      <c r="J164" s="111"/>
      <c r="K164" s="111"/>
      <c r="L164" s="111"/>
      <c r="M164" s="112"/>
      <c r="N164" s="91"/>
      <c r="O164" s="91"/>
      <c r="P164" s="113"/>
      <c r="Q164" s="82"/>
      <c r="R164" s="114"/>
      <c r="S164" s="114"/>
      <c r="T164" s="115"/>
      <c r="U164" s="94"/>
      <c r="V164" s="94"/>
      <c r="W164" s="94"/>
      <c r="X164" s="94"/>
      <c r="Y164" s="94"/>
      <c r="Z164" s="94"/>
      <c r="AA164" s="94"/>
      <c r="AB164" s="94"/>
      <c r="AC164" s="94"/>
      <c r="AD164" s="94"/>
    </row>
    <row r="165" spans="1:30" ht="15" x14ac:dyDescent="0.25">
      <c r="A165" s="85"/>
      <c r="B165" s="85"/>
      <c r="C165" s="86"/>
      <c r="D165" s="107"/>
      <c r="E165" s="108"/>
      <c r="F165" s="108"/>
      <c r="G165" s="108"/>
      <c r="H165" s="109"/>
      <c r="I165" s="110"/>
      <c r="J165" s="111"/>
      <c r="K165" s="111"/>
      <c r="L165" s="111"/>
      <c r="M165" s="112"/>
      <c r="N165" s="91"/>
      <c r="O165" s="91"/>
      <c r="P165" s="113"/>
      <c r="Q165" s="82"/>
      <c r="R165" s="114"/>
      <c r="S165" s="114"/>
      <c r="T165" s="115"/>
      <c r="U165" s="94"/>
      <c r="V165" s="94"/>
      <c r="W165" s="94"/>
      <c r="X165" s="94"/>
      <c r="Y165" s="94"/>
      <c r="Z165" s="94"/>
      <c r="AA165" s="94"/>
      <c r="AB165" s="94"/>
      <c r="AC165" s="94"/>
      <c r="AD165" s="94"/>
    </row>
    <row r="166" spans="1:30" ht="15" x14ac:dyDescent="0.25">
      <c r="A166" s="85"/>
      <c r="B166" s="85"/>
      <c r="C166" s="86"/>
      <c r="D166" s="107"/>
      <c r="E166" s="108"/>
      <c r="F166" s="108"/>
      <c r="G166" s="108"/>
      <c r="H166" s="109"/>
      <c r="I166" s="110"/>
      <c r="J166" s="111"/>
      <c r="K166" s="111"/>
      <c r="L166" s="111"/>
      <c r="M166" s="112"/>
      <c r="N166" s="91"/>
      <c r="O166" s="91"/>
      <c r="P166" s="113"/>
      <c r="Q166" s="82"/>
      <c r="R166" s="114"/>
      <c r="S166" s="114"/>
      <c r="T166" s="115"/>
      <c r="U166" s="94"/>
      <c r="V166" s="94"/>
      <c r="W166" s="94"/>
      <c r="X166" s="94"/>
      <c r="Y166" s="94"/>
      <c r="Z166" s="94"/>
      <c r="AA166" s="94"/>
      <c r="AB166" s="94"/>
      <c r="AC166" s="94"/>
      <c r="AD166" s="94"/>
    </row>
    <row r="167" spans="1:30" ht="15" x14ac:dyDescent="0.25">
      <c r="A167" s="85"/>
      <c r="B167" s="85"/>
      <c r="C167" s="86"/>
      <c r="D167" s="107"/>
      <c r="E167" s="108"/>
      <c r="F167" s="108"/>
      <c r="G167" s="108"/>
      <c r="H167" s="109"/>
      <c r="I167" s="110"/>
      <c r="J167" s="111"/>
      <c r="K167" s="111"/>
      <c r="L167" s="111"/>
      <c r="M167" s="112"/>
      <c r="N167" s="91"/>
      <c r="O167" s="91"/>
      <c r="P167" s="113"/>
      <c r="Q167" s="82"/>
      <c r="R167" s="114"/>
      <c r="S167" s="114"/>
      <c r="T167" s="115"/>
      <c r="U167" s="94"/>
      <c r="V167" s="94"/>
      <c r="W167" s="94"/>
      <c r="X167" s="94"/>
      <c r="Y167" s="94"/>
      <c r="Z167" s="94"/>
      <c r="AA167" s="94"/>
      <c r="AB167" s="94"/>
      <c r="AC167" s="94"/>
      <c r="AD167" s="94"/>
    </row>
    <row r="168" spans="1:30" ht="15" x14ac:dyDescent="0.25">
      <c r="A168" s="85"/>
      <c r="B168" s="85"/>
      <c r="C168" s="86"/>
      <c r="D168" s="107"/>
      <c r="E168" s="108"/>
      <c r="F168" s="108"/>
      <c r="G168" s="108"/>
      <c r="H168" s="109"/>
      <c r="I168" s="110"/>
      <c r="J168" s="111"/>
      <c r="K168" s="111"/>
      <c r="L168" s="111"/>
      <c r="M168" s="112"/>
      <c r="N168" s="91"/>
      <c r="O168" s="91"/>
      <c r="P168" s="113"/>
      <c r="Q168" s="82"/>
      <c r="R168" s="114"/>
      <c r="S168" s="114"/>
      <c r="T168" s="115"/>
      <c r="U168" s="94"/>
      <c r="V168" s="94"/>
      <c r="W168" s="94"/>
      <c r="X168" s="94"/>
      <c r="Y168" s="94"/>
      <c r="Z168" s="94"/>
      <c r="AA168" s="94"/>
      <c r="AB168" s="94"/>
      <c r="AC168" s="94"/>
      <c r="AD168" s="94"/>
    </row>
    <row r="169" spans="1:30" ht="15" x14ac:dyDescent="0.25">
      <c r="A169" s="85"/>
      <c r="B169" s="85"/>
      <c r="C169" s="86"/>
      <c r="D169" s="107"/>
      <c r="E169" s="108"/>
      <c r="F169" s="108"/>
      <c r="G169" s="108"/>
      <c r="H169" s="109"/>
      <c r="I169" s="110"/>
      <c r="J169" s="111"/>
      <c r="K169" s="111"/>
      <c r="L169" s="111"/>
      <c r="M169" s="112"/>
      <c r="N169" s="91"/>
      <c r="O169" s="91"/>
      <c r="P169" s="113"/>
      <c r="Q169" s="82"/>
      <c r="R169" s="114"/>
      <c r="S169" s="114"/>
      <c r="T169" s="115"/>
      <c r="U169" s="94"/>
      <c r="V169" s="94"/>
      <c r="W169" s="94"/>
      <c r="X169" s="94"/>
      <c r="Y169" s="94"/>
      <c r="Z169" s="94"/>
      <c r="AA169" s="94"/>
      <c r="AB169" s="94"/>
      <c r="AC169" s="94"/>
      <c r="AD169" s="94"/>
    </row>
    <row r="170" spans="1:30" ht="15" x14ac:dyDescent="0.25">
      <c r="A170" s="85"/>
      <c r="B170" s="85"/>
      <c r="C170" s="86"/>
      <c r="D170" s="107"/>
      <c r="E170" s="108"/>
      <c r="F170" s="108"/>
      <c r="G170" s="108"/>
      <c r="H170" s="109"/>
      <c r="I170" s="110"/>
      <c r="J170" s="111"/>
      <c r="K170" s="111"/>
      <c r="L170" s="111"/>
      <c r="M170" s="112"/>
      <c r="N170" s="91"/>
      <c r="O170" s="91"/>
      <c r="P170" s="113"/>
      <c r="Q170" s="82"/>
      <c r="R170" s="114"/>
      <c r="S170" s="114"/>
      <c r="T170" s="115"/>
      <c r="U170" s="94"/>
      <c r="V170" s="94"/>
      <c r="W170" s="94"/>
      <c r="X170" s="94"/>
      <c r="Y170" s="94"/>
      <c r="Z170" s="94"/>
      <c r="AA170" s="94"/>
      <c r="AB170" s="94"/>
      <c r="AC170" s="94"/>
      <c r="AD170" s="94"/>
    </row>
    <row r="171" spans="1:30" ht="15" x14ac:dyDescent="0.25">
      <c r="A171" s="85"/>
      <c r="B171" s="85"/>
      <c r="C171" s="86"/>
      <c r="D171" s="107"/>
      <c r="E171" s="108"/>
      <c r="F171" s="108"/>
      <c r="G171" s="108"/>
      <c r="H171" s="109"/>
      <c r="I171" s="110"/>
      <c r="J171" s="111"/>
      <c r="K171" s="111"/>
      <c r="L171" s="111"/>
      <c r="M171" s="112"/>
      <c r="N171" s="91"/>
      <c r="O171" s="91"/>
      <c r="P171" s="113"/>
      <c r="Q171" s="82"/>
      <c r="R171" s="114"/>
      <c r="S171" s="114"/>
      <c r="T171" s="115"/>
      <c r="U171" s="94"/>
      <c r="V171" s="94"/>
      <c r="W171" s="94"/>
      <c r="X171" s="94"/>
      <c r="Y171" s="94"/>
      <c r="Z171" s="94"/>
      <c r="AA171" s="94"/>
      <c r="AB171" s="94"/>
      <c r="AC171" s="94"/>
      <c r="AD171" s="94"/>
    </row>
    <row r="172" spans="1:30" ht="15" x14ac:dyDescent="0.25">
      <c r="A172" s="85"/>
      <c r="B172" s="85"/>
      <c r="C172" s="86"/>
      <c r="D172" s="107"/>
      <c r="E172" s="108"/>
      <c r="F172" s="108"/>
      <c r="G172" s="108"/>
      <c r="H172" s="109"/>
      <c r="I172" s="110"/>
      <c r="J172" s="111"/>
      <c r="K172" s="111"/>
      <c r="L172" s="111"/>
      <c r="M172" s="112"/>
      <c r="N172" s="91"/>
      <c r="O172" s="91"/>
      <c r="P172" s="113"/>
      <c r="Q172" s="82"/>
      <c r="R172" s="114"/>
      <c r="S172" s="114"/>
      <c r="T172" s="115"/>
      <c r="U172" s="94"/>
      <c r="V172" s="94"/>
      <c r="W172" s="94"/>
      <c r="X172" s="94"/>
      <c r="Y172" s="94"/>
      <c r="Z172" s="94"/>
      <c r="AA172" s="94"/>
      <c r="AB172" s="94"/>
      <c r="AC172" s="94"/>
      <c r="AD172" s="94"/>
    </row>
    <row r="173" spans="1:30" ht="15" x14ac:dyDescent="0.25">
      <c r="A173" s="85"/>
      <c r="B173" s="85"/>
      <c r="C173" s="86"/>
      <c r="D173" s="107"/>
      <c r="E173" s="108"/>
      <c r="F173" s="108"/>
      <c r="G173" s="108"/>
      <c r="H173" s="109"/>
      <c r="I173" s="110"/>
      <c r="J173" s="111"/>
      <c r="K173" s="111"/>
      <c r="L173" s="111"/>
      <c r="M173" s="112"/>
      <c r="N173" s="91"/>
      <c r="O173" s="91"/>
      <c r="P173" s="113"/>
      <c r="Q173" s="82"/>
      <c r="R173" s="114"/>
      <c r="S173" s="114"/>
      <c r="T173" s="115"/>
      <c r="U173" s="94"/>
      <c r="V173" s="94"/>
      <c r="W173" s="94"/>
      <c r="X173" s="94"/>
      <c r="Y173" s="94"/>
      <c r="Z173" s="94"/>
      <c r="AA173" s="94"/>
      <c r="AB173" s="94"/>
      <c r="AC173" s="94"/>
      <c r="AD173" s="94"/>
    </row>
    <row r="174" spans="1:30" ht="15" x14ac:dyDescent="0.25">
      <c r="A174" s="85"/>
      <c r="B174" s="85"/>
      <c r="C174" s="86"/>
      <c r="D174" s="107"/>
      <c r="E174" s="108"/>
      <c r="F174" s="108"/>
      <c r="G174" s="108"/>
      <c r="H174" s="109"/>
      <c r="I174" s="110"/>
      <c r="J174" s="111"/>
      <c r="K174" s="111"/>
      <c r="L174" s="111"/>
      <c r="M174" s="112"/>
      <c r="N174" s="91"/>
      <c r="O174" s="91"/>
      <c r="P174" s="113"/>
      <c r="Q174" s="82"/>
      <c r="R174" s="114"/>
      <c r="S174" s="114"/>
      <c r="T174" s="115"/>
      <c r="U174" s="94"/>
      <c r="V174" s="94"/>
      <c r="W174" s="94"/>
      <c r="X174" s="94"/>
      <c r="Y174" s="94"/>
      <c r="Z174" s="94"/>
      <c r="AA174" s="94"/>
      <c r="AB174" s="94"/>
      <c r="AC174" s="94"/>
      <c r="AD174" s="94"/>
    </row>
    <row r="175" spans="1:30" ht="15" x14ac:dyDescent="0.25">
      <c r="A175" s="85"/>
      <c r="B175" s="85"/>
      <c r="C175" s="95"/>
      <c r="D175" s="107"/>
      <c r="E175" s="108"/>
      <c r="F175" s="108"/>
      <c r="G175" s="108"/>
      <c r="H175" s="109"/>
      <c r="I175" s="110"/>
      <c r="J175" s="111"/>
      <c r="K175" s="111"/>
      <c r="L175" s="111"/>
      <c r="M175" s="112"/>
      <c r="N175" s="91"/>
      <c r="O175" s="91"/>
      <c r="P175" s="113"/>
      <c r="Q175" s="82"/>
      <c r="R175" s="114"/>
      <c r="S175" s="114"/>
      <c r="T175" s="115"/>
      <c r="U175" s="94"/>
      <c r="V175" s="94"/>
      <c r="W175" s="94"/>
      <c r="X175" s="94"/>
      <c r="Y175" s="94"/>
      <c r="Z175" s="94"/>
      <c r="AA175" s="94"/>
      <c r="AB175" s="94"/>
      <c r="AC175" s="94"/>
      <c r="AD175" s="94"/>
    </row>
    <row r="176" spans="1:30" ht="15" x14ac:dyDescent="0.25">
      <c r="A176" s="85"/>
      <c r="B176" s="85"/>
      <c r="C176" s="86"/>
      <c r="D176" s="107"/>
      <c r="E176" s="108"/>
      <c r="F176" s="108"/>
      <c r="G176" s="108"/>
      <c r="H176" s="109"/>
      <c r="I176" s="110"/>
      <c r="J176" s="111"/>
      <c r="K176" s="111"/>
      <c r="L176" s="111"/>
      <c r="M176" s="112"/>
      <c r="N176" s="91"/>
      <c r="O176" s="91"/>
      <c r="P176" s="113"/>
      <c r="Q176" s="82"/>
      <c r="R176" s="114"/>
      <c r="S176" s="114"/>
      <c r="T176" s="115"/>
      <c r="U176" s="94"/>
      <c r="V176" s="94"/>
      <c r="W176" s="94"/>
      <c r="X176" s="94"/>
      <c r="Y176" s="94"/>
      <c r="Z176" s="94"/>
      <c r="AA176" s="94"/>
      <c r="AB176" s="94"/>
      <c r="AC176" s="94"/>
      <c r="AD176" s="94"/>
    </row>
    <row r="177" spans="1:30" ht="15" x14ac:dyDescent="0.25">
      <c r="A177" s="85"/>
      <c r="B177" s="85"/>
      <c r="C177" s="86"/>
      <c r="D177" s="107"/>
      <c r="E177" s="108"/>
      <c r="F177" s="108"/>
      <c r="G177" s="108"/>
      <c r="H177" s="109"/>
      <c r="I177" s="110"/>
      <c r="J177" s="111"/>
      <c r="K177" s="111"/>
      <c r="L177" s="111"/>
      <c r="M177" s="112"/>
      <c r="N177" s="91"/>
      <c r="O177" s="91"/>
      <c r="P177" s="113"/>
      <c r="Q177" s="82"/>
      <c r="R177" s="114"/>
      <c r="S177" s="114"/>
      <c r="T177" s="115"/>
      <c r="U177" s="94"/>
      <c r="V177" s="94"/>
      <c r="W177" s="94"/>
      <c r="X177" s="94"/>
      <c r="Y177" s="94"/>
      <c r="Z177" s="94"/>
      <c r="AA177" s="94"/>
      <c r="AB177" s="94"/>
      <c r="AC177" s="94"/>
      <c r="AD177" s="94"/>
    </row>
    <row r="178" spans="1:30" ht="15" x14ac:dyDescent="0.25">
      <c r="A178" s="85"/>
      <c r="B178" s="85"/>
      <c r="C178" s="86"/>
      <c r="D178" s="107"/>
      <c r="E178" s="108"/>
      <c r="F178" s="108"/>
      <c r="G178" s="108"/>
      <c r="H178" s="109"/>
      <c r="I178" s="110"/>
      <c r="J178" s="111"/>
      <c r="K178" s="111"/>
      <c r="L178" s="111"/>
      <c r="M178" s="112"/>
      <c r="N178" s="91"/>
      <c r="O178" s="91"/>
      <c r="P178" s="113"/>
      <c r="Q178" s="82"/>
      <c r="R178" s="114"/>
      <c r="S178" s="114"/>
      <c r="T178" s="115"/>
      <c r="U178" s="94"/>
      <c r="V178" s="94"/>
      <c r="W178" s="94"/>
      <c r="X178" s="94"/>
      <c r="Y178" s="94"/>
      <c r="Z178" s="94"/>
      <c r="AA178" s="94"/>
      <c r="AB178" s="94"/>
      <c r="AC178" s="94"/>
      <c r="AD178" s="94"/>
    </row>
    <row r="179" spans="1:30" ht="15" x14ac:dyDescent="0.25">
      <c r="A179" s="85"/>
      <c r="B179" s="85"/>
      <c r="C179" s="95"/>
      <c r="D179" s="107"/>
      <c r="E179" s="108"/>
      <c r="F179" s="108"/>
      <c r="G179" s="108"/>
      <c r="H179" s="109"/>
      <c r="I179" s="110"/>
      <c r="J179" s="111"/>
      <c r="K179" s="111"/>
      <c r="L179" s="111"/>
      <c r="M179" s="112"/>
      <c r="N179" s="91"/>
      <c r="O179" s="91"/>
      <c r="P179" s="113"/>
      <c r="Q179" s="82"/>
      <c r="R179" s="114"/>
      <c r="S179" s="114"/>
      <c r="T179" s="115"/>
      <c r="U179" s="94"/>
      <c r="V179" s="94"/>
      <c r="W179" s="94"/>
      <c r="X179" s="94"/>
      <c r="Y179" s="94"/>
      <c r="Z179" s="94"/>
      <c r="AA179" s="94"/>
      <c r="AB179" s="94"/>
      <c r="AC179" s="94"/>
      <c r="AD179" s="94"/>
    </row>
    <row r="180" spans="1:30" ht="15" x14ac:dyDescent="0.25">
      <c r="A180" s="85"/>
      <c r="B180" s="85"/>
      <c r="C180" s="95"/>
      <c r="D180" s="107"/>
      <c r="E180" s="108"/>
      <c r="F180" s="108"/>
      <c r="G180" s="108"/>
      <c r="H180" s="109"/>
      <c r="I180" s="110"/>
      <c r="J180" s="111"/>
      <c r="K180" s="111"/>
      <c r="L180" s="111"/>
      <c r="M180" s="112"/>
      <c r="N180" s="91"/>
      <c r="O180" s="91"/>
      <c r="P180" s="113"/>
      <c r="Q180" s="82"/>
      <c r="R180" s="114"/>
      <c r="S180" s="114"/>
      <c r="T180" s="115"/>
      <c r="U180" s="94"/>
      <c r="V180" s="94"/>
      <c r="W180" s="94"/>
      <c r="X180" s="94"/>
      <c r="Y180" s="94"/>
      <c r="Z180" s="94"/>
      <c r="AA180" s="94"/>
      <c r="AB180" s="94"/>
      <c r="AC180" s="94"/>
      <c r="AD180" s="94"/>
    </row>
    <row r="181" spans="1:30" ht="15" x14ac:dyDescent="0.25">
      <c r="A181" s="85"/>
      <c r="B181" s="85"/>
      <c r="C181" s="95"/>
      <c r="D181" s="107"/>
      <c r="E181" s="108"/>
      <c r="F181" s="108"/>
      <c r="G181" s="108"/>
      <c r="H181" s="109"/>
      <c r="I181" s="110"/>
      <c r="J181" s="111"/>
      <c r="K181" s="111"/>
      <c r="L181" s="111"/>
      <c r="M181" s="112"/>
      <c r="N181" s="91"/>
      <c r="O181" s="91"/>
      <c r="P181" s="113"/>
      <c r="Q181" s="82"/>
      <c r="R181" s="114"/>
      <c r="S181" s="114"/>
      <c r="T181" s="115"/>
      <c r="U181" s="94"/>
      <c r="V181" s="94"/>
      <c r="W181" s="94"/>
      <c r="X181" s="94"/>
      <c r="Y181" s="94"/>
      <c r="Z181" s="94"/>
      <c r="AA181" s="94"/>
      <c r="AB181" s="94"/>
      <c r="AC181" s="94"/>
      <c r="AD181" s="94"/>
    </row>
    <row r="182" spans="1:30" ht="15" x14ac:dyDescent="0.25">
      <c r="A182" s="85"/>
      <c r="B182" s="85"/>
      <c r="C182" s="95"/>
      <c r="D182" s="107"/>
      <c r="E182" s="108"/>
      <c r="F182" s="108"/>
      <c r="G182" s="108"/>
      <c r="H182" s="109"/>
      <c r="I182" s="110"/>
      <c r="J182" s="111"/>
      <c r="K182" s="111"/>
      <c r="L182" s="111"/>
      <c r="M182" s="112"/>
      <c r="N182" s="91"/>
      <c r="O182" s="91"/>
      <c r="P182" s="113"/>
      <c r="Q182" s="82"/>
      <c r="R182" s="114"/>
      <c r="S182" s="114"/>
      <c r="T182" s="115"/>
      <c r="U182" s="94"/>
      <c r="V182" s="94"/>
      <c r="W182" s="94"/>
      <c r="X182" s="94"/>
      <c r="Y182" s="94"/>
      <c r="Z182" s="94"/>
      <c r="AA182" s="94"/>
      <c r="AB182" s="94"/>
      <c r="AC182" s="94"/>
      <c r="AD182" s="94"/>
    </row>
    <row r="183" spans="1:30" ht="15" x14ac:dyDescent="0.25">
      <c r="A183" s="85"/>
      <c r="B183" s="85"/>
      <c r="C183" s="95"/>
      <c r="D183" s="107"/>
      <c r="E183" s="108"/>
      <c r="F183" s="108"/>
      <c r="G183" s="108"/>
      <c r="H183" s="109"/>
      <c r="I183" s="110"/>
      <c r="J183" s="111"/>
      <c r="K183" s="111"/>
      <c r="L183" s="111"/>
      <c r="M183" s="112"/>
      <c r="N183" s="91"/>
      <c r="O183" s="91"/>
      <c r="P183" s="113"/>
      <c r="Q183" s="82"/>
      <c r="R183" s="114"/>
      <c r="S183" s="114"/>
      <c r="T183" s="115"/>
      <c r="U183" s="94"/>
      <c r="V183" s="94"/>
      <c r="W183" s="94"/>
      <c r="X183" s="94"/>
      <c r="Y183" s="94"/>
      <c r="Z183" s="94"/>
      <c r="AA183" s="94"/>
      <c r="AB183" s="94"/>
      <c r="AC183" s="94"/>
      <c r="AD183" s="94"/>
    </row>
    <row r="184" spans="1:30" ht="15" x14ac:dyDescent="0.25">
      <c r="A184" s="85"/>
      <c r="B184" s="85"/>
      <c r="C184" s="95"/>
      <c r="D184" s="107"/>
      <c r="E184" s="108"/>
      <c r="F184" s="108"/>
      <c r="G184" s="108"/>
      <c r="H184" s="109"/>
      <c r="I184" s="110"/>
      <c r="J184" s="111"/>
      <c r="K184" s="111"/>
      <c r="L184" s="111"/>
      <c r="M184" s="112"/>
      <c r="N184" s="91"/>
      <c r="O184" s="91"/>
      <c r="P184" s="113"/>
      <c r="Q184" s="82"/>
      <c r="R184" s="114"/>
      <c r="S184" s="114"/>
      <c r="T184" s="115"/>
      <c r="U184" s="94"/>
      <c r="V184" s="94"/>
      <c r="W184" s="94"/>
      <c r="X184" s="94"/>
      <c r="Y184" s="94"/>
      <c r="Z184" s="94"/>
      <c r="AA184" s="94"/>
      <c r="AB184" s="94"/>
      <c r="AC184" s="94"/>
      <c r="AD184" s="94"/>
    </row>
    <row r="185" spans="1:30" ht="15" x14ac:dyDescent="0.25">
      <c r="A185" s="85"/>
      <c r="B185" s="85"/>
      <c r="C185" s="95"/>
      <c r="D185" s="107"/>
      <c r="E185" s="108"/>
      <c r="F185" s="108"/>
      <c r="G185" s="108"/>
      <c r="H185" s="109"/>
      <c r="I185" s="110"/>
      <c r="J185" s="111"/>
      <c r="K185" s="111"/>
      <c r="L185" s="111"/>
      <c r="M185" s="112"/>
      <c r="N185" s="91"/>
      <c r="O185" s="91"/>
      <c r="P185" s="113"/>
      <c r="Q185" s="82"/>
      <c r="R185" s="114"/>
      <c r="S185" s="114"/>
      <c r="T185" s="115"/>
      <c r="U185" s="94"/>
      <c r="V185" s="94"/>
      <c r="W185" s="94"/>
      <c r="X185" s="94"/>
      <c r="Y185" s="94"/>
      <c r="Z185" s="94"/>
      <c r="AA185" s="94"/>
      <c r="AB185" s="94"/>
      <c r="AC185" s="94"/>
      <c r="AD185" s="94"/>
    </row>
    <row r="186" spans="1:30" ht="15" x14ac:dyDescent="0.25">
      <c r="A186" s="85"/>
      <c r="B186" s="85"/>
      <c r="C186" s="86"/>
      <c r="D186" s="107"/>
      <c r="E186" s="108"/>
      <c r="F186" s="108"/>
      <c r="G186" s="108"/>
      <c r="H186" s="109"/>
      <c r="I186" s="110"/>
      <c r="J186" s="111"/>
      <c r="K186" s="111"/>
      <c r="L186" s="111"/>
      <c r="M186" s="112"/>
      <c r="N186" s="91"/>
      <c r="O186" s="91"/>
      <c r="P186" s="113"/>
      <c r="Q186" s="82"/>
      <c r="R186" s="114"/>
      <c r="S186" s="114"/>
      <c r="T186" s="115"/>
      <c r="U186" s="94"/>
      <c r="V186" s="94"/>
      <c r="W186" s="94"/>
      <c r="X186" s="94"/>
      <c r="Y186" s="94"/>
      <c r="Z186" s="94"/>
      <c r="AA186" s="94"/>
      <c r="AB186" s="94"/>
      <c r="AC186" s="94"/>
      <c r="AD186" s="94"/>
    </row>
    <row r="187" spans="1:30" ht="15" x14ac:dyDescent="0.25">
      <c r="A187" s="85"/>
      <c r="B187" s="85"/>
      <c r="C187" s="86"/>
      <c r="D187" s="107"/>
      <c r="E187" s="108"/>
      <c r="F187" s="108"/>
      <c r="G187" s="108"/>
      <c r="H187" s="109"/>
      <c r="I187" s="110"/>
      <c r="J187" s="111"/>
      <c r="K187" s="111"/>
      <c r="L187" s="111"/>
      <c r="M187" s="112"/>
      <c r="N187" s="91"/>
      <c r="O187" s="91"/>
      <c r="P187" s="113"/>
      <c r="Q187" s="82"/>
      <c r="R187" s="114"/>
      <c r="S187" s="114"/>
      <c r="T187" s="115"/>
      <c r="U187" s="94"/>
      <c r="V187" s="94"/>
      <c r="W187" s="94"/>
      <c r="X187" s="94"/>
      <c r="Y187" s="94"/>
      <c r="Z187" s="94"/>
      <c r="AA187" s="94"/>
      <c r="AB187" s="94"/>
      <c r="AC187" s="94"/>
      <c r="AD187" s="94"/>
    </row>
    <row r="188" spans="1:30" ht="15" x14ac:dyDescent="0.25">
      <c r="A188" s="85"/>
      <c r="B188" s="85"/>
      <c r="C188" s="86"/>
      <c r="D188" s="107"/>
      <c r="E188" s="108"/>
      <c r="F188" s="108"/>
      <c r="G188" s="108"/>
      <c r="H188" s="109"/>
      <c r="I188" s="110"/>
      <c r="J188" s="111"/>
      <c r="K188" s="111"/>
      <c r="L188" s="111"/>
      <c r="M188" s="112"/>
      <c r="N188" s="91"/>
      <c r="O188" s="91"/>
      <c r="P188" s="113"/>
      <c r="Q188" s="82"/>
      <c r="R188" s="114"/>
      <c r="S188" s="114"/>
      <c r="T188" s="115"/>
      <c r="U188" s="94"/>
      <c r="V188" s="94"/>
      <c r="W188" s="94"/>
      <c r="X188" s="94"/>
      <c r="Y188" s="94"/>
      <c r="Z188" s="94"/>
      <c r="AA188" s="94"/>
      <c r="AB188" s="94"/>
      <c r="AC188" s="94"/>
      <c r="AD188" s="94"/>
    </row>
    <row r="189" spans="1:30" ht="15" x14ac:dyDescent="0.25">
      <c r="A189" s="85"/>
      <c r="B189" s="85"/>
      <c r="C189" s="86"/>
      <c r="D189" s="107"/>
      <c r="E189" s="108"/>
      <c r="F189" s="108"/>
      <c r="G189" s="108"/>
      <c r="H189" s="109"/>
      <c r="I189" s="110"/>
      <c r="J189" s="111"/>
      <c r="K189" s="111"/>
      <c r="L189" s="111"/>
      <c r="M189" s="112"/>
      <c r="N189" s="91"/>
      <c r="O189" s="91"/>
      <c r="P189" s="113"/>
      <c r="Q189" s="82"/>
      <c r="R189" s="114"/>
      <c r="S189" s="114"/>
      <c r="T189" s="115"/>
      <c r="U189" s="94"/>
      <c r="V189" s="94"/>
      <c r="W189" s="94"/>
      <c r="X189" s="94"/>
      <c r="Y189" s="94"/>
      <c r="Z189" s="94"/>
      <c r="AA189" s="94"/>
      <c r="AB189" s="94"/>
      <c r="AC189" s="94"/>
      <c r="AD189" s="94"/>
    </row>
    <row r="190" spans="1:30" ht="15" x14ac:dyDescent="0.25">
      <c r="A190" s="85"/>
      <c r="B190" s="85"/>
      <c r="C190" s="86"/>
      <c r="D190" s="107"/>
      <c r="E190" s="108"/>
      <c r="F190" s="108"/>
      <c r="G190" s="108"/>
      <c r="H190" s="109"/>
      <c r="I190" s="110"/>
      <c r="J190" s="111"/>
      <c r="K190" s="111"/>
      <c r="L190" s="111"/>
      <c r="M190" s="112"/>
      <c r="N190" s="91"/>
      <c r="O190" s="91"/>
      <c r="P190" s="113"/>
      <c r="Q190" s="82"/>
      <c r="R190" s="114"/>
      <c r="S190" s="114"/>
      <c r="T190" s="115"/>
      <c r="U190" s="94"/>
      <c r="V190" s="94"/>
      <c r="W190" s="94"/>
      <c r="X190" s="94"/>
      <c r="Y190" s="94"/>
      <c r="Z190" s="94"/>
      <c r="AA190" s="94"/>
      <c r="AB190" s="94"/>
      <c r="AC190" s="94"/>
      <c r="AD190" s="94"/>
    </row>
  </sheetData>
  <sheetProtection algorithmName="SHA-512" hashValue="okyaPqGdV2rIuX8tC0gKpGDqWNvFajz83L1NmPtNaUAqoV+tHPTY5nwvMryqRrVC0enPPF4N5o8AFK3bQpC/HA==" saltValue="ytgC71ZvZmC891/3MflbiQ==" spinCount="100000" sheet="1" objects="1" scenarios="1"/>
  <mergeCells count="11">
    <mergeCell ref="A5:B6"/>
    <mergeCell ref="Y6:AA6"/>
    <mergeCell ref="AB8:AD8"/>
    <mergeCell ref="Y8:AA8"/>
    <mergeCell ref="E8:G8"/>
    <mergeCell ref="P6:S6"/>
    <mergeCell ref="N8:O8"/>
    <mergeCell ref="P8:S8"/>
    <mergeCell ref="U6:X6"/>
    <mergeCell ref="U8:X8"/>
    <mergeCell ref="I7:I8"/>
  </mergeCells>
  <dataValidations count="1">
    <dataValidation type="decimal" allowBlank="1" showInputMessage="1" showErrorMessage="1" sqref="I9:I50" xr:uid="{00000000-0002-0000-0300-000000000000}">
      <formula1>0.25</formula1>
      <formula2>20</formula2>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WheeledVehicles!$AN$8:$AN$27</xm:f>
          </x14:formula1>
          <xm:sqref>E9:G50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2"/>
  <sheetViews>
    <sheetView zoomScaleNormal="100" workbookViewId="0">
      <pane xSplit="2" ySplit="8" topLeftCell="C9" activePane="bottomRight" state="frozen"/>
      <selection pane="topRight" activeCell="C1" sqref="C1"/>
      <selection pane="bottomLeft" activeCell="A9" sqref="A9"/>
      <selection pane="bottomRight" activeCell="H9" sqref="H9"/>
    </sheetView>
  </sheetViews>
  <sheetFormatPr defaultRowHeight="14.25" x14ac:dyDescent="0.2"/>
  <cols>
    <col min="1" max="1" width="10.140625" style="124" customWidth="1"/>
    <col min="2" max="2" width="85.85546875" style="124" bestFit="1" customWidth="1"/>
    <col min="3" max="3" width="16.42578125" style="124" bestFit="1" customWidth="1"/>
    <col min="4" max="4" width="13.140625" style="124" bestFit="1" customWidth="1"/>
    <col min="5" max="7" width="19.7109375" style="124" customWidth="1"/>
    <col min="8" max="8" width="11.85546875" style="241" customWidth="1"/>
    <col min="9" max="14" width="30.7109375" style="124" customWidth="1"/>
    <col min="15" max="15" width="21.7109375" style="124" customWidth="1"/>
    <col min="16" max="16384" width="9.140625" style="124"/>
  </cols>
  <sheetData>
    <row r="1" spans="1:15" ht="14.25" customHeight="1" x14ac:dyDescent="0.25">
      <c r="A1" s="17" t="s">
        <v>751</v>
      </c>
      <c r="B1" s="12"/>
      <c r="C1" s="12"/>
      <c r="D1" s="12"/>
      <c r="E1" s="12"/>
      <c r="F1" s="12"/>
      <c r="G1" s="12"/>
      <c r="H1" s="123"/>
      <c r="I1" s="13"/>
      <c r="J1" s="13"/>
      <c r="K1" s="13"/>
      <c r="L1" s="13"/>
      <c r="M1" s="13"/>
      <c r="N1" s="13"/>
    </row>
    <row r="2" spans="1:15" ht="14.25" customHeight="1" x14ac:dyDescent="0.25">
      <c r="A2" s="18" t="s">
        <v>891</v>
      </c>
      <c r="B2" s="12"/>
      <c r="C2" s="12"/>
      <c r="D2" s="12"/>
      <c r="E2" s="12"/>
      <c r="F2" s="12"/>
      <c r="G2" s="12"/>
      <c r="H2" s="123"/>
      <c r="I2" s="13"/>
      <c r="J2" s="13"/>
      <c r="K2" s="13"/>
      <c r="L2" s="13"/>
      <c r="M2" s="13"/>
      <c r="N2" s="13"/>
    </row>
    <row r="3" spans="1:15" ht="14.25" customHeight="1" x14ac:dyDescent="0.25">
      <c r="A3" s="18" t="s">
        <v>907</v>
      </c>
      <c r="B3" s="12"/>
      <c r="C3" s="12"/>
      <c r="D3" s="12"/>
      <c r="E3" s="12"/>
      <c r="F3" s="12"/>
      <c r="G3" s="12"/>
      <c r="H3" s="123"/>
      <c r="I3" s="13"/>
      <c r="J3" s="13"/>
      <c r="K3" s="13"/>
      <c r="L3" s="13"/>
      <c r="M3" s="13"/>
      <c r="N3" s="13"/>
    </row>
    <row r="4" spans="1:15" ht="14.25" customHeight="1" x14ac:dyDescent="0.25">
      <c r="A4" s="18" t="s">
        <v>908</v>
      </c>
      <c r="B4" s="12"/>
      <c r="C4" s="12"/>
      <c r="D4" s="12"/>
      <c r="E4" s="12"/>
      <c r="F4" s="12"/>
      <c r="G4" s="12"/>
      <c r="H4" s="123"/>
      <c r="I4" s="13"/>
      <c r="J4" s="13"/>
      <c r="K4" s="13"/>
      <c r="L4" s="13"/>
      <c r="M4" s="13"/>
      <c r="N4" s="13"/>
      <c r="O4" s="22"/>
    </row>
    <row r="5" spans="1:15" s="125" customFormat="1" ht="14.25" customHeight="1" x14ac:dyDescent="0.2">
      <c r="A5" s="244" t="s">
        <v>962</v>
      </c>
      <c r="B5" s="244"/>
      <c r="C5" s="12"/>
      <c r="D5" s="12"/>
      <c r="E5" s="12"/>
      <c r="F5" s="12"/>
      <c r="G5" s="12"/>
      <c r="I5" s="36"/>
      <c r="J5" s="36"/>
      <c r="K5" s="36"/>
      <c r="L5" s="36"/>
      <c r="M5" s="36"/>
      <c r="N5" s="36"/>
      <c r="O5" s="126"/>
    </row>
    <row r="6" spans="1:15" ht="14.25" customHeight="1" x14ac:dyDescent="0.2">
      <c r="A6" s="245"/>
      <c r="B6" s="245"/>
      <c r="C6" s="39"/>
      <c r="D6" s="39"/>
      <c r="E6" s="70"/>
      <c r="F6" s="70"/>
      <c r="G6" s="70"/>
      <c r="H6" s="141"/>
      <c r="I6" s="44"/>
      <c r="J6" s="45"/>
      <c r="K6" s="254"/>
      <c r="L6" s="255"/>
      <c r="M6" s="255"/>
      <c r="N6" s="256"/>
      <c r="O6" s="127"/>
    </row>
    <row r="7" spans="1:15" ht="77.25" thickBot="1" x14ac:dyDescent="0.25">
      <c r="A7" s="37"/>
      <c r="B7" s="37"/>
      <c r="C7" s="24" t="s">
        <v>890</v>
      </c>
      <c r="D7" s="25" t="s">
        <v>486</v>
      </c>
      <c r="E7" s="24" t="s">
        <v>950</v>
      </c>
      <c r="F7" s="24" t="s">
        <v>897</v>
      </c>
      <c r="G7" s="24" t="s">
        <v>861</v>
      </c>
      <c r="H7" s="262" t="s">
        <v>485</v>
      </c>
      <c r="I7" s="49" t="s">
        <v>955</v>
      </c>
      <c r="J7" s="46" t="s">
        <v>952</v>
      </c>
      <c r="K7" s="98" t="s">
        <v>956</v>
      </c>
      <c r="L7" s="28" t="s">
        <v>953</v>
      </c>
      <c r="M7" s="47" t="s">
        <v>1123</v>
      </c>
      <c r="N7" s="99" t="s">
        <v>954</v>
      </c>
      <c r="O7" s="122" t="s">
        <v>949</v>
      </c>
    </row>
    <row r="8" spans="1:15" ht="14.25" customHeight="1" thickTop="1" thickBot="1" x14ac:dyDescent="0.25">
      <c r="A8" s="25" t="s">
        <v>486</v>
      </c>
      <c r="B8" s="25" t="s">
        <v>487</v>
      </c>
      <c r="C8" s="50" t="s">
        <v>895</v>
      </c>
      <c r="D8" s="25" t="s">
        <v>896</v>
      </c>
      <c r="E8" s="249" t="s">
        <v>894</v>
      </c>
      <c r="F8" s="249"/>
      <c r="G8" s="249"/>
      <c r="H8" s="263"/>
      <c r="I8" s="257" t="s">
        <v>2</v>
      </c>
      <c r="J8" s="258"/>
      <c r="K8" s="257" t="s">
        <v>2</v>
      </c>
      <c r="L8" s="259"/>
      <c r="M8" s="259"/>
      <c r="N8" s="259"/>
      <c r="O8" s="140" t="s">
        <v>948</v>
      </c>
    </row>
    <row r="9" spans="1:15" ht="15" thickTop="1" x14ac:dyDescent="0.2">
      <c r="A9" s="136" t="s">
        <v>362</v>
      </c>
      <c r="B9" s="136" t="s">
        <v>801</v>
      </c>
      <c r="C9" s="178">
        <v>25.7</v>
      </c>
      <c r="D9" s="120"/>
      <c r="E9" s="121">
        <v>0.05</v>
      </c>
      <c r="F9" s="121">
        <v>0.25</v>
      </c>
      <c r="G9" s="121">
        <v>0.3</v>
      </c>
      <c r="H9" s="240"/>
      <c r="I9" s="180">
        <f t="shared" ref="I9:I39" si="0">(C9-(G9*C9))</f>
        <v>17.990000000000002</v>
      </c>
      <c r="J9" s="181">
        <f t="shared" ref="J9:J39" si="1">(1-F9)*C9</f>
        <v>19.274999999999999</v>
      </c>
      <c r="K9" s="182">
        <f>D9*(H9*O9)</f>
        <v>0</v>
      </c>
      <c r="L9" s="183">
        <f t="shared" ref="L9:L40" si="2">K9/(IF(D9&lt;=0,1,D9))</f>
        <v>0</v>
      </c>
      <c r="M9" s="184">
        <f>IF(C9*F9=0, " ", L9/(C9*(1-F9)))</f>
        <v>0</v>
      </c>
      <c r="N9" s="181">
        <f t="shared" ref="N9:N72" si="3">K9+I9</f>
        <v>17.990000000000002</v>
      </c>
      <c r="O9" s="208">
        <v>135</v>
      </c>
    </row>
    <row r="10" spans="1:15" x14ac:dyDescent="0.2">
      <c r="A10" s="136" t="s">
        <v>364</v>
      </c>
      <c r="B10" s="136" t="s">
        <v>365</v>
      </c>
      <c r="C10" s="178">
        <v>6.3</v>
      </c>
      <c r="D10" s="120">
        <v>2</v>
      </c>
      <c r="E10" s="121"/>
      <c r="F10" s="121"/>
      <c r="G10" s="121"/>
      <c r="H10" s="240">
        <v>12</v>
      </c>
      <c r="I10" s="185">
        <f t="shared" si="0"/>
        <v>6.3</v>
      </c>
      <c r="J10" s="186">
        <f t="shared" si="1"/>
        <v>6.3</v>
      </c>
      <c r="K10" s="185">
        <f t="shared" ref="K10:K40" si="4">D10*(H10*O10)</f>
        <v>14.64</v>
      </c>
      <c r="L10" s="187">
        <f t="shared" si="2"/>
        <v>7.32</v>
      </c>
      <c r="M10" s="184" t="str">
        <f t="shared" ref="M10:M73" si="5">IF(C10*F10=0, " ", L10/(C10*(1-F10)))</f>
        <v xml:space="preserve"> </v>
      </c>
      <c r="N10" s="186">
        <f t="shared" si="3"/>
        <v>20.94</v>
      </c>
      <c r="O10" s="208">
        <v>0.61</v>
      </c>
    </row>
    <row r="11" spans="1:15" x14ac:dyDescent="0.2">
      <c r="A11" s="136" t="s">
        <v>366</v>
      </c>
      <c r="B11" s="136" t="s">
        <v>367</v>
      </c>
      <c r="C11" s="179">
        <v>5</v>
      </c>
      <c r="D11" s="120"/>
      <c r="E11" s="121"/>
      <c r="F11" s="121"/>
      <c r="G11" s="121"/>
      <c r="H11" s="240"/>
      <c r="I11" s="185">
        <f t="shared" si="0"/>
        <v>5</v>
      </c>
      <c r="J11" s="186">
        <f t="shared" si="1"/>
        <v>5</v>
      </c>
      <c r="K11" s="185">
        <f t="shared" si="4"/>
        <v>0</v>
      </c>
      <c r="L11" s="187">
        <f t="shared" si="2"/>
        <v>0</v>
      </c>
      <c r="M11" s="184" t="str">
        <f t="shared" si="5"/>
        <v xml:space="preserve"> </v>
      </c>
      <c r="N11" s="186">
        <f t="shared" si="3"/>
        <v>5</v>
      </c>
      <c r="O11" s="208">
        <v>0.56999999999999995</v>
      </c>
    </row>
    <row r="12" spans="1:15" x14ac:dyDescent="0.2">
      <c r="A12" s="136" t="s">
        <v>368</v>
      </c>
      <c r="B12" s="136" t="s">
        <v>369</v>
      </c>
      <c r="C12" s="179">
        <v>43</v>
      </c>
      <c r="D12" s="120"/>
      <c r="E12" s="121"/>
      <c r="F12" s="121"/>
      <c r="G12" s="121"/>
      <c r="H12" s="240"/>
      <c r="I12" s="185">
        <f t="shared" si="0"/>
        <v>43</v>
      </c>
      <c r="J12" s="186">
        <f t="shared" si="1"/>
        <v>43</v>
      </c>
      <c r="K12" s="185">
        <f t="shared" si="4"/>
        <v>0</v>
      </c>
      <c r="L12" s="187">
        <f t="shared" si="2"/>
        <v>0</v>
      </c>
      <c r="M12" s="184" t="str">
        <f t="shared" si="5"/>
        <v xml:space="preserve"> </v>
      </c>
      <c r="N12" s="186">
        <f t="shared" si="3"/>
        <v>43</v>
      </c>
      <c r="O12" s="208">
        <v>4.51</v>
      </c>
    </row>
    <row r="13" spans="1:15" x14ac:dyDescent="0.2">
      <c r="A13" s="136" t="s">
        <v>370</v>
      </c>
      <c r="B13" s="136" t="s">
        <v>371</v>
      </c>
      <c r="C13" s="179">
        <v>14</v>
      </c>
      <c r="D13" s="120"/>
      <c r="E13" s="121"/>
      <c r="F13" s="121"/>
      <c r="G13" s="121"/>
      <c r="H13" s="240"/>
      <c r="I13" s="185">
        <f t="shared" si="0"/>
        <v>14</v>
      </c>
      <c r="J13" s="186">
        <f t="shared" si="1"/>
        <v>14</v>
      </c>
      <c r="K13" s="185">
        <f t="shared" si="4"/>
        <v>0</v>
      </c>
      <c r="L13" s="187">
        <f t="shared" si="2"/>
        <v>0</v>
      </c>
      <c r="M13" s="184" t="str">
        <f t="shared" si="5"/>
        <v xml:space="preserve"> </v>
      </c>
      <c r="N13" s="186">
        <f t="shared" si="3"/>
        <v>14</v>
      </c>
      <c r="O13" s="208">
        <v>1.5</v>
      </c>
    </row>
    <row r="14" spans="1:15" x14ac:dyDescent="0.2">
      <c r="A14" s="136" t="s">
        <v>372</v>
      </c>
      <c r="B14" s="136" t="s">
        <v>373</v>
      </c>
      <c r="C14" s="179">
        <v>14</v>
      </c>
      <c r="D14" s="120"/>
      <c r="E14" s="121"/>
      <c r="F14" s="121"/>
      <c r="G14" s="121"/>
      <c r="H14" s="240"/>
      <c r="I14" s="185">
        <f t="shared" si="0"/>
        <v>14</v>
      </c>
      <c r="J14" s="186">
        <f t="shared" si="1"/>
        <v>14</v>
      </c>
      <c r="K14" s="185">
        <f t="shared" si="4"/>
        <v>0</v>
      </c>
      <c r="L14" s="187">
        <f t="shared" si="2"/>
        <v>0</v>
      </c>
      <c r="M14" s="184" t="str">
        <f t="shared" si="5"/>
        <v xml:space="preserve"> </v>
      </c>
      <c r="N14" s="186">
        <f t="shared" si="3"/>
        <v>14</v>
      </c>
      <c r="O14" s="208">
        <v>1.75</v>
      </c>
    </row>
    <row r="15" spans="1:15" ht="25.5" x14ac:dyDescent="0.2">
      <c r="A15" s="136" t="s">
        <v>374</v>
      </c>
      <c r="B15" s="136" t="s">
        <v>375</v>
      </c>
      <c r="C15" s="179">
        <v>43</v>
      </c>
      <c r="D15" s="120"/>
      <c r="E15" s="121"/>
      <c r="F15" s="121"/>
      <c r="G15" s="121"/>
      <c r="H15" s="240"/>
      <c r="I15" s="185">
        <f t="shared" si="0"/>
        <v>43</v>
      </c>
      <c r="J15" s="186">
        <f t="shared" si="1"/>
        <v>43</v>
      </c>
      <c r="K15" s="185">
        <f t="shared" si="4"/>
        <v>0</v>
      </c>
      <c r="L15" s="187">
        <f t="shared" si="2"/>
        <v>0</v>
      </c>
      <c r="M15" s="184" t="str">
        <f t="shared" si="5"/>
        <v xml:space="preserve"> </v>
      </c>
      <c r="N15" s="186">
        <f t="shared" si="3"/>
        <v>43</v>
      </c>
      <c r="O15" s="208">
        <v>4.99</v>
      </c>
    </row>
    <row r="16" spans="1:15" ht="25.5" x14ac:dyDescent="0.2">
      <c r="A16" s="136" t="s">
        <v>376</v>
      </c>
      <c r="B16" s="136" t="s">
        <v>802</v>
      </c>
      <c r="C16" s="179">
        <v>66</v>
      </c>
      <c r="D16" s="120"/>
      <c r="E16" s="121"/>
      <c r="F16" s="121"/>
      <c r="G16" s="121"/>
      <c r="H16" s="240"/>
      <c r="I16" s="185">
        <f t="shared" si="0"/>
        <v>66</v>
      </c>
      <c r="J16" s="186">
        <f t="shared" si="1"/>
        <v>66</v>
      </c>
      <c r="K16" s="185">
        <f t="shared" si="4"/>
        <v>0</v>
      </c>
      <c r="L16" s="187">
        <f t="shared" si="2"/>
        <v>0</v>
      </c>
      <c r="M16" s="184" t="str">
        <f t="shared" si="5"/>
        <v xml:space="preserve"> </v>
      </c>
      <c r="N16" s="186">
        <f t="shared" si="3"/>
        <v>66</v>
      </c>
      <c r="O16" s="208">
        <v>7.8</v>
      </c>
    </row>
    <row r="17" spans="1:15" x14ac:dyDescent="0.2">
      <c r="A17" s="136" t="s">
        <v>377</v>
      </c>
      <c r="B17" s="136" t="s">
        <v>803</v>
      </c>
      <c r="C17" s="179">
        <v>120</v>
      </c>
      <c r="D17" s="120"/>
      <c r="E17" s="121"/>
      <c r="F17" s="121"/>
      <c r="G17" s="121"/>
      <c r="H17" s="240"/>
      <c r="I17" s="185">
        <f t="shared" si="0"/>
        <v>120</v>
      </c>
      <c r="J17" s="186">
        <f t="shared" si="1"/>
        <v>120</v>
      </c>
      <c r="K17" s="185">
        <f t="shared" si="4"/>
        <v>0</v>
      </c>
      <c r="L17" s="187">
        <f t="shared" si="2"/>
        <v>0</v>
      </c>
      <c r="M17" s="184" t="str">
        <f t="shared" si="5"/>
        <v xml:space="preserve"> </v>
      </c>
      <c r="N17" s="186">
        <f t="shared" si="3"/>
        <v>120</v>
      </c>
      <c r="O17" s="208">
        <v>60</v>
      </c>
    </row>
    <row r="18" spans="1:15" x14ac:dyDescent="0.2">
      <c r="A18" s="136" t="s">
        <v>378</v>
      </c>
      <c r="B18" s="136" t="s">
        <v>379</v>
      </c>
      <c r="C18" s="179">
        <v>43</v>
      </c>
      <c r="D18" s="120"/>
      <c r="E18" s="121"/>
      <c r="F18" s="121"/>
      <c r="G18" s="121"/>
      <c r="H18" s="240"/>
      <c r="I18" s="185">
        <f t="shared" si="0"/>
        <v>43</v>
      </c>
      <c r="J18" s="186">
        <f t="shared" si="1"/>
        <v>43</v>
      </c>
      <c r="K18" s="185">
        <f t="shared" si="4"/>
        <v>0</v>
      </c>
      <c r="L18" s="187">
        <f t="shared" si="2"/>
        <v>0</v>
      </c>
      <c r="M18" s="184" t="str">
        <f t="shared" si="5"/>
        <v xml:space="preserve"> </v>
      </c>
      <c r="N18" s="186">
        <f t="shared" si="3"/>
        <v>43</v>
      </c>
      <c r="O18" s="208">
        <v>4.99</v>
      </c>
    </row>
    <row r="19" spans="1:15" x14ac:dyDescent="0.2">
      <c r="A19" s="136" t="s">
        <v>380</v>
      </c>
      <c r="B19" s="136" t="s">
        <v>381</v>
      </c>
      <c r="C19" s="179">
        <v>4</v>
      </c>
      <c r="D19" s="120"/>
      <c r="E19" s="121"/>
      <c r="F19" s="121"/>
      <c r="G19" s="121"/>
      <c r="H19" s="240"/>
      <c r="I19" s="185">
        <f t="shared" si="0"/>
        <v>4</v>
      </c>
      <c r="J19" s="186">
        <f t="shared" si="1"/>
        <v>4</v>
      </c>
      <c r="K19" s="185">
        <f t="shared" si="4"/>
        <v>0</v>
      </c>
      <c r="L19" s="187">
        <f t="shared" si="2"/>
        <v>0</v>
      </c>
      <c r="M19" s="184" t="str">
        <f t="shared" si="5"/>
        <v xml:space="preserve"> </v>
      </c>
      <c r="N19" s="186">
        <f t="shared" si="3"/>
        <v>4</v>
      </c>
      <c r="O19" s="208">
        <v>0.33</v>
      </c>
    </row>
    <row r="20" spans="1:15" x14ac:dyDescent="0.2">
      <c r="A20" s="136" t="s">
        <v>382</v>
      </c>
      <c r="B20" s="136" t="s">
        <v>804</v>
      </c>
      <c r="C20" s="179">
        <v>128</v>
      </c>
      <c r="D20" s="120"/>
      <c r="E20" s="121"/>
      <c r="F20" s="121"/>
      <c r="G20" s="121"/>
      <c r="H20" s="240"/>
      <c r="I20" s="185">
        <f t="shared" si="0"/>
        <v>128</v>
      </c>
      <c r="J20" s="186">
        <f t="shared" si="1"/>
        <v>128</v>
      </c>
      <c r="K20" s="185">
        <f t="shared" si="4"/>
        <v>0</v>
      </c>
      <c r="L20" s="187">
        <f t="shared" si="2"/>
        <v>0</v>
      </c>
      <c r="M20" s="184" t="str">
        <f t="shared" si="5"/>
        <v xml:space="preserve"> </v>
      </c>
      <c r="N20" s="186">
        <f t="shared" si="3"/>
        <v>128</v>
      </c>
      <c r="O20" s="208">
        <v>13.9</v>
      </c>
    </row>
    <row r="21" spans="1:15" ht="15" customHeight="1" x14ac:dyDescent="0.2">
      <c r="A21" s="136" t="s">
        <v>383</v>
      </c>
      <c r="B21" s="136" t="s">
        <v>805</v>
      </c>
      <c r="C21" s="179">
        <v>23</v>
      </c>
      <c r="D21" s="120"/>
      <c r="E21" s="121"/>
      <c r="F21" s="121"/>
      <c r="G21" s="121"/>
      <c r="H21" s="240"/>
      <c r="I21" s="185">
        <f t="shared" si="0"/>
        <v>23</v>
      </c>
      <c r="J21" s="186">
        <f t="shared" si="1"/>
        <v>23</v>
      </c>
      <c r="K21" s="185">
        <f t="shared" si="4"/>
        <v>0</v>
      </c>
      <c r="L21" s="187">
        <f t="shared" si="2"/>
        <v>0</v>
      </c>
      <c r="M21" s="184" t="str">
        <f t="shared" si="5"/>
        <v xml:space="preserve"> </v>
      </c>
      <c r="N21" s="186">
        <f t="shared" si="3"/>
        <v>23</v>
      </c>
      <c r="O21" s="208">
        <v>2.4300000000000002</v>
      </c>
    </row>
    <row r="22" spans="1:15" x14ac:dyDescent="0.2">
      <c r="A22" s="136" t="s">
        <v>384</v>
      </c>
      <c r="B22" s="136" t="s">
        <v>806</v>
      </c>
      <c r="C22" s="179">
        <v>23</v>
      </c>
      <c r="D22" s="120"/>
      <c r="E22" s="121"/>
      <c r="F22" s="121"/>
      <c r="G22" s="121"/>
      <c r="H22" s="240"/>
      <c r="I22" s="185">
        <f t="shared" si="0"/>
        <v>23</v>
      </c>
      <c r="J22" s="186">
        <f t="shared" si="1"/>
        <v>23</v>
      </c>
      <c r="K22" s="185">
        <f t="shared" si="4"/>
        <v>0</v>
      </c>
      <c r="L22" s="187">
        <f t="shared" si="2"/>
        <v>0</v>
      </c>
      <c r="M22" s="184" t="str">
        <f t="shared" si="5"/>
        <v xml:space="preserve"> </v>
      </c>
      <c r="N22" s="186">
        <f t="shared" si="3"/>
        <v>23</v>
      </c>
      <c r="O22" s="208">
        <v>2.69</v>
      </c>
    </row>
    <row r="23" spans="1:15" x14ac:dyDescent="0.2">
      <c r="A23" s="136" t="s">
        <v>385</v>
      </c>
      <c r="B23" s="136" t="s">
        <v>807</v>
      </c>
      <c r="C23" s="179">
        <v>12.5</v>
      </c>
      <c r="D23" s="120"/>
      <c r="E23" s="121"/>
      <c r="F23" s="121"/>
      <c r="G23" s="121"/>
      <c r="H23" s="240"/>
      <c r="I23" s="185">
        <f t="shared" si="0"/>
        <v>12.5</v>
      </c>
      <c r="J23" s="186">
        <f t="shared" si="1"/>
        <v>12.5</v>
      </c>
      <c r="K23" s="185">
        <f t="shared" si="4"/>
        <v>0</v>
      </c>
      <c r="L23" s="187">
        <f t="shared" si="2"/>
        <v>0</v>
      </c>
      <c r="M23" s="184" t="str">
        <f t="shared" si="5"/>
        <v xml:space="preserve"> </v>
      </c>
      <c r="N23" s="186">
        <f t="shared" si="3"/>
        <v>12.5</v>
      </c>
      <c r="O23" s="208">
        <v>1.0900000000000001</v>
      </c>
    </row>
    <row r="24" spans="1:15" x14ac:dyDescent="0.2">
      <c r="A24" s="136" t="s">
        <v>386</v>
      </c>
      <c r="B24" s="136" t="s">
        <v>808</v>
      </c>
      <c r="C24" s="179">
        <v>1.6000000238418579</v>
      </c>
      <c r="D24" s="120"/>
      <c r="E24" s="121"/>
      <c r="F24" s="121"/>
      <c r="G24" s="121"/>
      <c r="H24" s="240"/>
      <c r="I24" s="185">
        <f t="shared" si="0"/>
        <v>1.6000000238418579</v>
      </c>
      <c r="J24" s="186">
        <f t="shared" si="1"/>
        <v>1.6000000238418579</v>
      </c>
      <c r="K24" s="185">
        <f t="shared" si="4"/>
        <v>0</v>
      </c>
      <c r="L24" s="187">
        <f t="shared" si="2"/>
        <v>0</v>
      </c>
      <c r="M24" s="184" t="str">
        <f t="shared" si="5"/>
        <v xml:space="preserve"> </v>
      </c>
      <c r="N24" s="186">
        <f t="shared" si="3"/>
        <v>1.6000000238418579</v>
      </c>
      <c r="O24" s="208">
        <v>0.33</v>
      </c>
    </row>
    <row r="25" spans="1:15" x14ac:dyDescent="0.2">
      <c r="A25" s="136" t="s">
        <v>387</v>
      </c>
      <c r="B25" s="136" t="s">
        <v>809</v>
      </c>
      <c r="C25" s="179">
        <v>1.6000000238418579</v>
      </c>
      <c r="D25" s="120"/>
      <c r="E25" s="121"/>
      <c r="F25" s="121"/>
      <c r="G25" s="121"/>
      <c r="H25" s="240"/>
      <c r="I25" s="185">
        <f t="shared" si="0"/>
        <v>1.6000000238418579</v>
      </c>
      <c r="J25" s="186">
        <f t="shared" si="1"/>
        <v>1.6000000238418579</v>
      </c>
      <c r="K25" s="185">
        <f t="shared" si="4"/>
        <v>0</v>
      </c>
      <c r="L25" s="187">
        <f t="shared" si="2"/>
        <v>0</v>
      </c>
      <c r="M25" s="184" t="str">
        <f t="shared" si="5"/>
        <v xml:space="preserve"> </v>
      </c>
      <c r="N25" s="186">
        <f t="shared" si="3"/>
        <v>1.6000000238418579</v>
      </c>
      <c r="O25" s="208">
        <v>0.33</v>
      </c>
    </row>
    <row r="26" spans="1:15" x14ac:dyDescent="0.2">
      <c r="A26" s="136" t="s">
        <v>388</v>
      </c>
      <c r="B26" s="136" t="s">
        <v>389</v>
      </c>
      <c r="C26" s="179">
        <v>10</v>
      </c>
      <c r="D26" s="120"/>
      <c r="E26" s="121"/>
      <c r="F26" s="121"/>
      <c r="G26" s="121"/>
      <c r="H26" s="240"/>
      <c r="I26" s="185">
        <f t="shared" si="0"/>
        <v>10</v>
      </c>
      <c r="J26" s="186">
        <f t="shared" si="1"/>
        <v>10</v>
      </c>
      <c r="K26" s="185">
        <f t="shared" si="4"/>
        <v>0</v>
      </c>
      <c r="L26" s="187">
        <f t="shared" si="2"/>
        <v>0</v>
      </c>
      <c r="M26" s="184" t="str">
        <f t="shared" si="5"/>
        <v xml:space="preserve"> </v>
      </c>
      <c r="N26" s="186">
        <f t="shared" si="3"/>
        <v>10</v>
      </c>
      <c r="O26" s="208">
        <v>0.56999999999999995</v>
      </c>
    </row>
    <row r="27" spans="1:15" x14ac:dyDescent="0.2">
      <c r="A27" s="136" t="s">
        <v>390</v>
      </c>
      <c r="B27" s="136" t="s">
        <v>391</v>
      </c>
      <c r="C27" s="179">
        <v>9</v>
      </c>
      <c r="D27" s="120"/>
      <c r="E27" s="121"/>
      <c r="F27" s="121"/>
      <c r="G27" s="121"/>
      <c r="H27" s="240"/>
      <c r="I27" s="185">
        <f t="shared" si="0"/>
        <v>9</v>
      </c>
      <c r="J27" s="186">
        <f t="shared" si="1"/>
        <v>9</v>
      </c>
      <c r="K27" s="185">
        <f t="shared" si="4"/>
        <v>0</v>
      </c>
      <c r="L27" s="187">
        <f t="shared" si="2"/>
        <v>0</v>
      </c>
      <c r="M27" s="184" t="str">
        <f t="shared" si="5"/>
        <v xml:space="preserve"> </v>
      </c>
      <c r="N27" s="186">
        <f t="shared" si="3"/>
        <v>9</v>
      </c>
      <c r="O27" s="208">
        <v>1.0900000000000001</v>
      </c>
    </row>
    <row r="28" spans="1:15" x14ac:dyDescent="0.2">
      <c r="A28" s="136" t="s">
        <v>392</v>
      </c>
      <c r="B28" s="136" t="s">
        <v>393</v>
      </c>
      <c r="C28" s="179">
        <v>8.3999996185302734</v>
      </c>
      <c r="D28" s="120"/>
      <c r="E28" s="121"/>
      <c r="F28" s="121"/>
      <c r="G28" s="121"/>
      <c r="H28" s="240"/>
      <c r="I28" s="185">
        <f t="shared" si="0"/>
        <v>8.3999996185302734</v>
      </c>
      <c r="J28" s="186">
        <f t="shared" si="1"/>
        <v>8.3999996185302734</v>
      </c>
      <c r="K28" s="185">
        <f t="shared" si="4"/>
        <v>0</v>
      </c>
      <c r="L28" s="187">
        <f t="shared" si="2"/>
        <v>0</v>
      </c>
      <c r="M28" s="184" t="str">
        <f t="shared" si="5"/>
        <v xml:space="preserve"> </v>
      </c>
      <c r="N28" s="186">
        <f t="shared" si="3"/>
        <v>8.3999996185302734</v>
      </c>
      <c r="O28" s="208">
        <v>0.55000001192000003</v>
      </c>
    </row>
    <row r="29" spans="1:15" x14ac:dyDescent="0.2">
      <c r="A29" s="136" t="s">
        <v>394</v>
      </c>
      <c r="B29" s="136" t="s">
        <v>395</v>
      </c>
      <c r="C29" s="179">
        <v>9</v>
      </c>
      <c r="D29" s="120"/>
      <c r="E29" s="121"/>
      <c r="F29" s="121"/>
      <c r="G29" s="121"/>
      <c r="H29" s="240"/>
      <c r="I29" s="185">
        <f t="shared" si="0"/>
        <v>9</v>
      </c>
      <c r="J29" s="186">
        <f t="shared" si="1"/>
        <v>9</v>
      </c>
      <c r="K29" s="185">
        <f t="shared" si="4"/>
        <v>0</v>
      </c>
      <c r="L29" s="187">
        <f t="shared" si="2"/>
        <v>0</v>
      </c>
      <c r="M29" s="184" t="str">
        <f t="shared" si="5"/>
        <v xml:space="preserve"> </v>
      </c>
      <c r="N29" s="186">
        <f t="shared" si="3"/>
        <v>9</v>
      </c>
      <c r="O29" s="208">
        <v>0.97</v>
      </c>
    </row>
    <row r="30" spans="1:15" x14ac:dyDescent="0.2">
      <c r="A30" s="136" t="s">
        <v>396</v>
      </c>
      <c r="B30" s="136" t="s">
        <v>397</v>
      </c>
      <c r="C30" s="179">
        <v>5</v>
      </c>
      <c r="D30" s="120"/>
      <c r="E30" s="121"/>
      <c r="F30" s="121"/>
      <c r="G30" s="121"/>
      <c r="H30" s="240"/>
      <c r="I30" s="185">
        <f t="shared" si="0"/>
        <v>5</v>
      </c>
      <c r="J30" s="186">
        <f t="shared" si="1"/>
        <v>5</v>
      </c>
      <c r="K30" s="185">
        <f t="shared" si="4"/>
        <v>0</v>
      </c>
      <c r="L30" s="187">
        <f t="shared" si="2"/>
        <v>0</v>
      </c>
      <c r="M30" s="184" t="str">
        <f t="shared" si="5"/>
        <v xml:space="preserve"> </v>
      </c>
      <c r="N30" s="186">
        <f t="shared" si="3"/>
        <v>5</v>
      </c>
      <c r="O30" s="208">
        <v>0.56999999999999995</v>
      </c>
    </row>
    <row r="31" spans="1:15" x14ac:dyDescent="0.2">
      <c r="A31" s="136" t="s">
        <v>398</v>
      </c>
      <c r="B31" s="136" t="s">
        <v>399</v>
      </c>
      <c r="C31" s="178">
        <v>3.8</v>
      </c>
      <c r="D31" s="120"/>
      <c r="E31" s="121"/>
      <c r="F31" s="121"/>
      <c r="G31" s="121"/>
      <c r="H31" s="240"/>
      <c r="I31" s="185">
        <f t="shared" si="0"/>
        <v>3.8</v>
      </c>
      <c r="J31" s="186">
        <f t="shared" si="1"/>
        <v>3.8</v>
      </c>
      <c r="K31" s="185">
        <f t="shared" si="4"/>
        <v>0</v>
      </c>
      <c r="L31" s="187">
        <f t="shared" si="2"/>
        <v>0</v>
      </c>
      <c r="M31" s="184" t="str">
        <f t="shared" si="5"/>
        <v xml:space="preserve"> </v>
      </c>
      <c r="N31" s="186">
        <f t="shared" si="3"/>
        <v>3.8</v>
      </c>
      <c r="O31" s="208">
        <v>0.38</v>
      </c>
    </row>
    <row r="32" spans="1:15" x14ac:dyDescent="0.2">
      <c r="A32" s="136" t="s">
        <v>400</v>
      </c>
      <c r="B32" s="136" t="s">
        <v>810</v>
      </c>
      <c r="C32" s="178">
        <v>8.6</v>
      </c>
      <c r="D32" s="120"/>
      <c r="E32" s="121"/>
      <c r="F32" s="121"/>
      <c r="G32" s="121"/>
      <c r="H32" s="240"/>
      <c r="I32" s="185">
        <f t="shared" si="0"/>
        <v>8.6</v>
      </c>
      <c r="J32" s="186">
        <f t="shared" si="1"/>
        <v>8.6</v>
      </c>
      <c r="K32" s="185">
        <f t="shared" si="4"/>
        <v>0</v>
      </c>
      <c r="L32" s="187">
        <f t="shared" si="2"/>
        <v>0</v>
      </c>
      <c r="M32" s="184" t="str">
        <f t="shared" si="5"/>
        <v xml:space="preserve"> </v>
      </c>
      <c r="N32" s="186">
        <f t="shared" si="3"/>
        <v>8.6</v>
      </c>
      <c r="O32" s="208">
        <v>0.89</v>
      </c>
    </row>
    <row r="33" spans="1:15" x14ac:dyDescent="0.2">
      <c r="A33" s="136" t="s">
        <v>401</v>
      </c>
      <c r="B33" s="136" t="s">
        <v>402</v>
      </c>
      <c r="C33" s="179">
        <v>9</v>
      </c>
      <c r="D33" s="120"/>
      <c r="E33" s="121"/>
      <c r="F33" s="121"/>
      <c r="G33" s="121"/>
      <c r="H33" s="240"/>
      <c r="I33" s="185">
        <f t="shared" si="0"/>
        <v>9</v>
      </c>
      <c r="J33" s="186">
        <f t="shared" si="1"/>
        <v>9</v>
      </c>
      <c r="K33" s="185">
        <f t="shared" si="4"/>
        <v>0</v>
      </c>
      <c r="L33" s="187">
        <f t="shared" si="2"/>
        <v>0</v>
      </c>
      <c r="M33" s="184" t="str">
        <f t="shared" si="5"/>
        <v xml:space="preserve"> </v>
      </c>
      <c r="N33" s="186">
        <f t="shared" si="3"/>
        <v>9</v>
      </c>
      <c r="O33" s="208">
        <v>1</v>
      </c>
    </row>
    <row r="34" spans="1:15" x14ac:dyDescent="0.2">
      <c r="A34" s="136" t="s">
        <v>403</v>
      </c>
      <c r="B34" s="136" t="s">
        <v>811</v>
      </c>
      <c r="C34" s="179">
        <v>14</v>
      </c>
      <c r="D34" s="120"/>
      <c r="E34" s="121"/>
      <c r="F34" s="121"/>
      <c r="G34" s="121"/>
      <c r="H34" s="240"/>
      <c r="I34" s="185">
        <f t="shared" si="0"/>
        <v>14</v>
      </c>
      <c r="J34" s="186">
        <f t="shared" si="1"/>
        <v>14</v>
      </c>
      <c r="K34" s="185">
        <f t="shared" si="4"/>
        <v>0</v>
      </c>
      <c r="L34" s="187">
        <f t="shared" si="2"/>
        <v>0</v>
      </c>
      <c r="M34" s="184" t="str">
        <f t="shared" si="5"/>
        <v xml:space="preserve"> </v>
      </c>
      <c r="N34" s="186">
        <f t="shared" si="3"/>
        <v>14</v>
      </c>
      <c r="O34" s="208">
        <v>1.5</v>
      </c>
    </row>
    <row r="35" spans="1:15" ht="15" customHeight="1" x14ac:dyDescent="0.2">
      <c r="A35" s="136" t="s">
        <v>404</v>
      </c>
      <c r="B35" s="136" t="s">
        <v>812</v>
      </c>
      <c r="C35" s="178">
        <v>16.7</v>
      </c>
      <c r="D35" s="120"/>
      <c r="E35" s="121"/>
      <c r="F35" s="121"/>
      <c r="G35" s="121"/>
      <c r="H35" s="240"/>
      <c r="I35" s="185">
        <f t="shared" si="0"/>
        <v>16.7</v>
      </c>
      <c r="J35" s="186">
        <f t="shared" si="1"/>
        <v>16.7</v>
      </c>
      <c r="K35" s="185">
        <f t="shared" si="4"/>
        <v>0</v>
      </c>
      <c r="L35" s="187">
        <f t="shared" si="2"/>
        <v>0</v>
      </c>
      <c r="M35" s="184" t="str">
        <f t="shared" si="5"/>
        <v xml:space="preserve"> </v>
      </c>
      <c r="N35" s="186">
        <f t="shared" si="3"/>
        <v>16.7</v>
      </c>
      <c r="O35" s="208">
        <v>2.0699999999999998</v>
      </c>
    </row>
    <row r="36" spans="1:15" x14ac:dyDescent="0.2">
      <c r="A36" s="136" t="s">
        <v>405</v>
      </c>
      <c r="B36" s="136" t="s">
        <v>406</v>
      </c>
      <c r="C36" s="178">
        <v>34.700000000000003</v>
      </c>
      <c r="D36" s="120"/>
      <c r="E36" s="121"/>
      <c r="F36" s="121"/>
      <c r="G36" s="121"/>
      <c r="H36" s="240"/>
      <c r="I36" s="185">
        <f t="shared" si="0"/>
        <v>34.700000000000003</v>
      </c>
      <c r="J36" s="186">
        <f t="shared" si="1"/>
        <v>34.700000000000003</v>
      </c>
      <c r="K36" s="185">
        <f t="shared" si="4"/>
        <v>0</v>
      </c>
      <c r="L36" s="187">
        <f t="shared" si="2"/>
        <v>0</v>
      </c>
      <c r="M36" s="184" t="str">
        <f t="shared" si="5"/>
        <v xml:space="preserve"> </v>
      </c>
      <c r="N36" s="186">
        <f t="shared" si="3"/>
        <v>34.700000000000003</v>
      </c>
      <c r="O36" s="208">
        <v>3.99</v>
      </c>
    </row>
    <row r="37" spans="1:15" x14ac:dyDescent="0.2">
      <c r="A37" s="136" t="s">
        <v>407</v>
      </c>
      <c r="B37" s="136" t="s">
        <v>813</v>
      </c>
      <c r="C37" s="178">
        <v>34.700000000000003</v>
      </c>
      <c r="D37" s="120"/>
      <c r="E37" s="121"/>
      <c r="F37" s="121"/>
      <c r="G37" s="121"/>
      <c r="H37" s="240"/>
      <c r="I37" s="185">
        <f t="shared" si="0"/>
        <v>34.700000000000003</v>
      </c>
      <c r="J37" s="186">
        <f t="shared" si="1"/>
        <v>34.700000000000003</v>
      </c>
      <c r="K37" s="185">
        <f t="shared" si="4"/>
        <v>0</v>
      </c>
      <c r="L37" s="187">
        <f t="shared" si="2"/>
        <v>0</v>
      </c>
      <c r="M37" s="184" t="str">
        <f t="shared" si="5"/>
        <v xml:space="preserve"> </v>
      </c>
      <c r="N37" s="186">
        <f t="shared" si="3"/>
        <v>34.700000000000003</v>
      </c>
      <c r="O37" s="208">
        <v>3.5</v>
      </c>
    </row>
    <row r="38" spans="1:15" x14ac:dyDescent="0.2">
      <c r="A38" s="136" t="s">
        <v>408</v>
      </c>
      <c r="B38" s="136" t="s">
        <v>409</v>
      </c>
      <c r="C38" s="179">
        <v>23</v>
      </c>
      <c r="D38" s="120"/>
      <c r="E38" s="121"/>
      <c r="F38" s="121"/>
      <c r="G38" s="121"/>
      <c r="H38" s="240"/>
      <c r="I38" s="185">
        <f t="shared" si="0"/>
        <v>23</v>
      </c>
      <c r="J38" s="186">
        <f t="shared" si="1"/>
        <v>23</v>
      </c>
      <c r="K38" s="185">
        <f t="shared" si="4"/>
        <v>0</v>
      </c>
      <c r="L38" s="187">
        <f t="shared" si="2"/>
        <v>0</v>
      </c>
      <c r="M38" s="184" t="str">
        <f t="shared" si="5"/>
        <v xml:space="preserve"> </v>
      </c>
      <c r="N38" s="186">
        <f t="shared" si="3"/>
        <v>23</v>
      </c>
      <c r="O38" s="208">
        <v>2.4300000000000002</v>
      </c>
    </row>
    <row r="39" spans="1:15" x14ac:dyDescent="0.2">
      <c r="A39" s="136" t="s">
        <v>410</v>
      </c>
      <c r="B39" s="136" t="s">
        <v>814</v>
      </c>
      <c r="C39" s="179">
        <v>23</v>
      </c>
      <c r="D39" s="120"/>
      <c r="E39" s="121"/>
      <c r="F39" s="121"/>
      <c r="G39" s="121"/>
      <c r="H39" s="240"/>
      <c r="I39" s="185">
        <f t="shared" si="0"/>
        <v>23</v>
      </c>
      <c r="J39" s="186">
        <f t="shared" si="1"/>
        <v>23</v>
      </c>
      <c r="K39" s="185">
        <f t="shared" si="4"/>
        <v>0</v>
      </c>
      <c r="L39" s="187">
        <f t="shared" si="2"/>
        <v>0</v>
      </c>
      <c r="M39" s="184" t="str">
        <f t="shared" si="5"/>
        <v xml:space="preserve"> </v>
      </c>
      <c r="N39" s="186">
        <f t="shared" si="3"/>
        <v>23</v>
      </c>
      <c r="O39" s="208">
        <v>3</v>
      </c>
    </row>
    <row r="40" spans="1:15" x14ac:dyDescent="0.2">
      <c r="A40" s="136" t="s">
        <v>411</v>
      </c>
      <c r="B40" s="136" t="s">
        <v>412</v>
      </c>
      <c r="C40" s="179">
        <v>9</v>
      </c>
      <c r="D40" s="120"/>
      <c r="E40" s="121"/>
      <c r="F40" s="121"/>
      <c r="G40" s="121"/>
      <c r="H40" s="240"/>
      <c r="I40" s="185">
        <f t="shared" ref="I40:I71" si="6">(C40-(G40*C40))</f>
        <v>9</v>
      </c>
      <c r="J40" s="186">
        <f t="shared" ref="J40:J71" si="7">(1-F40)*C40</f>
        <v>9</v>
      </c>
      <c r="K40" s="185">
        <f t="shared" si="4"/>
        <v>0</v>
      </c>
      <c r="L40" s="187">
        <f t="shared" si="2"/>
        <v>0</v>
      </c>
      <c r="M40" s="184" t="str">
        <f t="shared" si="5"/>
        <v xml:space="preserve"> </v>
      </c>
      <c r="N40" s="186">
        <f t="shared" si="3"/>
        <v>9</v>
      </c>
      <c r="O40" s="208">
        <v>0.97</v>
      </c>
    </row>
    <row r="41" spans="1:15" x14ac:dyDescent="0.2">
      <c r="A41" s="136" t="s">
        <v>413</v>
      </c>
      <c r="B41" s="136" t="s">
        <v>414</v>
      </c>
      <c r="C41" s="179">
        <v>9</v>
      </c>
      <c r="D41" s="120"/>
      <c r="E41" s="121"/>
      <c r="F41" s="121"/>
      <c r="G41" s="121"/>
      <c r="H41" s="240"/>
      <c r="I41" s="185">
        <f t="shared" si="6"/>
        <v>9</v>
      </c>
      <c r="J41" s="186">
        <f t="shared" si="7"/>
        <v>9</v>
      </c>
      <c r="K41" s="185">
        <f t="shared" ref="K41:K72" si="8">D41*(H41*O41)</f>
        <v>0</v>
      </c>
      <c r="L41" s="187">
        <f t="shared" ref="L41:L72" si="9">K41/(IF(D41&lt;=0,1,D41))</f>
        <v>0</v>
      </c>
      <c r="M41" s="184" t="str">
        <f t="shared" si="5"/>
        <v xml:space="preserve"> </v>
      </c>
      <c r="N41" s="186">
        <f t="shared" si="3"/>
        <v>9</v>
      </c>
      <c r="O41" s="208">
        <v>1</v>
      </c>
    </row>
    <row r="42" spans="1:15" ht="15" customHeight="1" x14ac:dyDescent="0.2">
      <c r="A42" s="136" t="s">
        <v>415</v>
      </c>
      <c r="B42" s="136" t="s">
        <v>416</v>
      </c>
      <c r="C42" s="179">
        <v>4</v>
      </c>
      <c r="D42" s="120"/>
      <c r="E42" s="121"/>
      <c r="F42" s="121"/>
      <c r="G42" s="121"/>
      <c r="H42" s="240"/>
      <c r="I42" s="185">
        <f t="shared" si="6"/>
        <v>4</v>
      </c>
      <c r="J42" s="186">
        <f t="shared" si="7"/>
        <v>4</v>
      </c>
      <c r="K42" s="185">
        <f t="shared" si="8"/>
        <v>0</v>
      </c>
      <c r="L42" s="187">
        <f t="shared" si="9"/>
        <v>0</v>
      </c>
      <c r="M42" s="184" t="str">
        <f t="shared" si="5"/>
        <v xml:space="preserve"> </v>
      </c>
      <c r="N42" s="186">
        <f t="shared" si="3"/>
        <v>4</v>
      </c>
      <c r="O42" s="208">
        <v>0.33</v>
      </c>
    </row>
    <row r="43" spans="1:15" x14ac:dyDescent="0.2">
      <c r="A43" s="136" t="s">
        <v>417</v>
      </c>
      <c r="B43" s="136" t="s">
        <v>815</v>
      </c>
      <c r="C43" s="178">
        <v>8.6</v>
      </c>
      <c r="D43" s="120"/>
      <c r="E43" s="121"/>
      <c r="F43" s="121"/>
      <c r="G43" s="121"/>
      <c r="H43" s="240"/>
      <c r="I43" s="185">
        <f t="shared" si="6"/>
        <v>8.6</v>
      </c>
      <c r="J43" s="186">
        <f t="shared" si="7"/>
        <v>8.6</v>
      </c>
      <c r="K43" s="185">
        <f t="shared" si="8"/>
        <v>0</v>
      </c>
      <c r="L43" s="187">
        <f t="shared" si="9"/>
        <v>0</v>
      </c>
      <c r="M43" s="184" t="str">
        <f t="shared" si="5"/>
        <v xml:space="preserve"> </v>
      </c>
      <c r="N43" s="186">
        <f t="shared" si="3"/>
        <v>8.6</v>
      </c>
      <c r="O43" s="208">
        <v>1.1000000000000001</v>
      </c>
    </row>
    <row r="44" spans="1:15" x14ac:dyDescent="0.2">
      <c r="A44" s="136" t="s">
        <v>418</v>
      </c>
      <c r="B44" s="136" t="s">
        <v>419</v>
      </c>
      <c r="C44" s="178">
        <v>6.3</v>
      </c>
      <c r="D44" s="120"/>
      <c r="E44" s="121"/>
      <c r="F44" s="121"/>
      <c r="G44" s="121"/>
      <c r="H44" s="240"/>
      <c r="I44" s="185">
        <f t="shared" si="6"/>
        <v>6.3</v>
      </c>
      <c r="J44" s="186">
        <f t="shared" si="7"/>
        <v>6.3</v>
      </c>
      <c r="K44" s="185">
        <f t="shared" si="8"/>
        <v>0</v>
      </c>
      <c r="L44" s="187">
        <f t="shared" si="9"/>
        <v>0</v>
      </c>
      <c r="M44" s="184" t="str">
        <f t="shared" si="5"/>
        <v xml:space="preserve"> </v>
      </c>
      <c r="N44" s="186">
        <f t="shared" si="3"/>
        <v>6.3</v>
      </c>
      <c r="O44" s="208">
        <v>0.74</v>
      </c>
    </row>
    <row r="45" spans="1:15" x14ac:dyDescent="0.2">
      <c r="A45" s="136" t="s">
        <v>420</v>
      </c>
      <c r="B45" s="136" t="s">
        <v>816</v>
      </c>
      <c r="C45" s="178">
        <v>16.7</v>
      </c>
      <c r="D45" s="120"/>
      <c r="E45" s="121"/>
      <c r="F45" s="121"/>
      <c r="G45" s="121"/>
      <c r="H45" s="240"/>
      <c r="I45" s="185">
        <f t="shared" si="6"/>
        <v>16.7</v>
      </c>
      <c r="J45" s="186">
        <f t="shared" si="7"/>
        <v>16.7</v>
      </c>
      <c r="K45" s="185">
        <f t="shared" si="8"/>
        <v>0</v>
      </c>
      <c r="L45" s="187">
        <f t="shared" si="9"/>
        <v>0</v>
      </c>
      <c r="M45" s="184" t="str">
        <f t="shared" si="5"/>
        <v xml:space="preserve"> </v>
      </c>
      <c r="N45" s="186">
        <f t="shared" si="3"/>
        <v>16.7</v>
      </c>
      <c r="O45" s="208">
        <v>1.8</v>
      </c>
    </row>
    <row r="46" spans="1:15" x14ac:dyDescent="0.2">
      <c r="A46" s="136" t="s">
        <v>421</v>
      </c>
      <c r="B46" s="136" t="s">
        <v>817</v>
      </c>
      <c r="C46" s="179">
        <v>4</v>
      </c>
      <c r="D46" s="120"/>
      <c r="E46" s="121"/>
      <c r="F46" s="121"/>
      <c r="G46" s="121"/>
      <c r="H46" s="240"/>
      <c r="I46" s="185">
        <f t="shared" si="6"/>
        <v>4</v>
      </c>
      <c r="J46" s="186">
        <f t="shared" si="7"/>
        <v>4</v>
      </c>
      <c r="K46" s="185">
        <f t="shared" si="8"/>
        <v>0</v>
      </c>
      <c r="L46" s="187">
        <f t="shared" si="9"/>
        <v>0</v>
      </c>
      <c r="M46" s="184" t="str">
        <f t="shared" si="5"/>
        <v xml:space="preserve"> </v>
      </c>
      <c r="N46" s="186">
        <f t="shared" si="3"/>
        <v>4</v>
      </c>
      <c r="O46" s="208">
        <v>0.37</v>
      </c>
    </row>
    <row r="47" spans="1:15" x14ac:dyDescent="0.2">
      <c r="A47" s="136" t="s">
        <v>422</v>
      </c>
      <c r="B47" s="136" t="s">
        <v>423</v>
      </c>
      <c r="C47" s="179">
        <v>14</v>
      </c>
      <c r="D47" s="120"/>
      <c r="E47" s="121"/>
      <c r="F47" s="121"/>
      <c r="G47" s="121"/>
      <c r="H47" s="240"/>
      <c r="I47" s="185">
        <f t="shared" si="6"/>
        <v>14</v>
      </c>
      <c r="J47" s="186">
        <f t="shared" si="7"/>
        <v>14</v>
      </c>
      <c r="K47" s="185">
        <f t="shared" si="8"/>
        <v>0</v>
      </c>
      <c r="L47" s="187">
        <f t="shared" si="9"/>
        <v>0</v>
      </c>
      <c r="M47" s="184" t="str">
        <f t="shared" si="5"/>
        <v xml:space="preserve"> </v>
      </c>
      <c r="N47" s="186">
        <f t="shared" si="3"/>
        <v>14</v>
      </c>
      <c r="O47" s="208">
        <v>1.75</v>
      </c>
    </row>
    <row r="48" spans="1:15" ht="25.5" x14ac:dyDescent="0.2">
      <c r="A48" s="136" t="s">
        <v>424</v>
      </c>
      <c r="B48" s="136" t="s">
        <v>425</v>
      </c>
      <c r="C48" s="179">
        <v>43</v>
      </c>
      <c r="D48" s="120"/>
      <c r="E48" s="121"/>
      <c r="F48" s="121"/>
      <c r="G48" s="121"/>
      <c r="H48" s="240"/>
      <c r="I48" s="185">
        <f t="shared" si="6"/>
        <v>43</v>
      </c>
      <c r="J48" s="186">
        <f t="shared" si="7"/>
        <v>43</v>
      </c>
      <c r="K48" s="185">
        <f t="shared" si="8"/>
        <v>0</v>
      </c>
      <c r="L48" s="187">
        <f t="shared" si="9"/>
        <v>0</v>
      </c>
      <c r="M48" s="184" t="str">
        <f t="shared" si="5"/>
        <v xml:space="preserve"> </v>
      </c>
      <c r="N48" s="186">
        <f t="shared" si="3"/>
        <v>43</v>
      </c>
      <c r="O48" s="208">
        <v>4.51</v>
      </c>
    </row>
    <row r="49" spans="1:15" ht="15.75" customHeight="1" x14ac:dyDescent="0.2">
      <c r="A49" s="136" t="s">
        <v>426</v>
      </c>
      <c r="B49" s="136" t="s">
        <v>427</v>
      </c>
      <c r="C49" s="179">
        <v>14</v>
      </c>
      <c r="D49" s="120"/>
      <c r="E49" s="121"/>
      <c r="F49" s="121"/>
      <c r="G49" s="121"/>
      <c r="H49" s="240"/>
      <c r="I49" s="185">
        <f t="shared" si="6"/>
        <v>14</v>
      </c>
      <c r="J49" s="186">
        <f t="shared" si="7"/>
        <v>14</v>
      </c>
      <c r="K49" s="185">
        <f t="shared" si="8"/>
        <v>0</v>
      </c>
      <c r="L49" s="187">
        <f t="shared" si="9"/>
        <v>0</v>
      </c>
      <c r="M49" s="184" t="str">
        <f t="shared" si="5"/>
        <v xml:space="preserve"> </v>
      </c>
      <c r="N49" s="186">
        <f t="shared" si="3"/>
        <v>14</v>
      </c>
      <c r="O49" s="208">
        <v>1.5</v>
      </c>
    </row>
    <row r="50" spans="1:15" x14ac:dyDescent="0.2">
      <c r="A50" s="136" t="s">
        <v>769</v>
      </c>
      <c r="B50" s="136" t="s">
        <v>818</v>
      </c>
      <c r="C50" s="179">
        <v>130</v>
      </c>
      <c r="D50" s="120"/>
      <c r="E50" s="121"/>
      <c r="F50" s="121"/>
      <c r="G50" s="121"/>
      <c r="H50" s="240"/>
      <c r="I50" s="185">
        <f t="shared" si="6"/>
        <v>130</v>
      </c>
      <c r="J50" s="186">
        <f t="shared" si="7"/>
        <v>130</v>
      </c>
      <c r="K50" s="185">
        <f t="shared" si="8"/>
        <v>0</v>
      </c>
      <c r="L50" s="187">
        <f t="shared" si="9"/>
        <v>0</v>
      </c>
      <c r="M50" s="184" t="str">
        <f t="shared" si="5"/>
        <v xml:space="preserve"> </v>
      </c>
      <c r="N50" s="186">
        <f t="shared" si="3"/>
        <v>130</v>
      </c>
      <c r="O50" s="208">
        <v>55</v>
      </c>
    </row>
    <row r="51" spans="1:15" x14ac:dyDescent="0.2">
      <c r="A51" s="136" t="s">
        <v>770</v>
      </c>
      <c r="B51" s="136" t="s">
        <v>819</v>
      </c>
      <c r="C51" s="179">
        <v>14</v>
      </c>
      <c r="D51" s="120"/>
      <c r="E51" s="121"/>
      <c r="F51" s="121"/>
      <c r="G51" s="121"/>
      <c r="H51" s="240"/>
      <c r="I51" s="185">
        <f t="shared" si="6"/>
        <v>14</v>
      </c>
      <c r="J51" s="186">
        <f t="shared" si="7"/>
        <v>14</v>
      </c>
      <c r="K51" s="185">
        <f t="shared" si="8"/>
        <v>0</v>
      </c>
      <c r="L51" s="187">
        <f t="shared" si="9"/>
        <v>0</v>
      </c>
      <c r="M51" s="184" t="str">
        <f t="shared" si="5"/>
        <v xml:space="preserve"> </v>
      </c>
      <c r="N51" s="186">
        <f t="shared" si="3"/>
        <v>14</v>
      </c>
      <c r="O51" s="208">
        <v>1.5</v>
      </c>
    </row>
    <row r="52" spans="1:15" x14ac:dyDescent="0.2">
      <c r="A52" s="136" t="s">
        <v>771</v>
      </c>
      <c r="B52" s="136" t="s">
        <v>820</v>
      </c>
      <c r="C52" s="179">
        <v>43</v>
      </c>
      <c r="D52" s="120"/>
      <c r="E52" s="121"/>
      <c r="F52" s="121"/>
      <c r="G52" s="121"/>
      <c r="H52" s="240"/>
      <c r="I52" s="185">
        <f t="shared" si="6"/>
        <v>43</v>
      </c>
      <c r="J52" s="186">
        <f t="shared" si="7"/>
        <v>43</v>
      </c>
      <c r="K52" s="185">
        <f t="shared" si="8"/>
        <v>0</v>
      </c>
      <c r="L52" s="187">
        <f t="shared" si="9"/>
        <v>0</v>
      </c>
      <c r="M52" s="184" t="str">
        <f t="shared" si="5"/>
        <v xml:space="preserve"> </v>
      </c>
      <c r="N52" s="186">
        <f t="shared" si="3"/>
        <v>43</v>
      </c>
      <c r="O52" s="208">
        <v>6</v>
      </c>
    </row>
    <row r="53" spans="1:15" x14ac:dyDescent="0.2">
      <c r="A53" s="136" t="s">
        <v>772</v>
      </c>
      <c r="B53" s="136" t="s">
        <v>821</v>
      </c>
      <c r="C53" s="179">
        <v>43</v>
      </c>
      <c r="D53" s="120"/>
      <c r="E53" s="121"/>
      <c r="F53" s="121"/>
      <c r="G53" s="121"/>
      <c r="H53" s="240"/>
      <c r="I53" s="185">
        <f t="shared" si="6"/>
        <v>43</v>
      </c>
      <c r="J53" s="186">
        <f t="shared" si="7"/>
        <v>43</v>
      </c>
      <c r="K53" s="185">
        <f t="shared" si="8"/>
        <v>0</v>
      </c>
      <c r="L53" s="187">
        <f t="shared" si="9"/>
        <v>0</v>
      </c>
      <c r="M53" s="184" t="str">
        <f t="shared" si="5"/>
        <v xml:space="preserve"> </v>
      </c>
      <c r="N53" s="186">
        <f t="shared" si="3"/>
        <v>43</v>
      </c>
      <c r="O53" s="208">
        <v>6</v>
      </c>
    </row>
    <row r="54" spans="1:15" ht="25.5" x14ac:dyDescent="0.2">
      <c r="A54" s="136" t="s">
        <v>773</v>
      </c>
      <c r="B54" s="136" t="s">
        <v>822</v>
      </c>
      <c r="C54" s="179">
        <v>43</v>
      </c>
      <c r="D54" s="120"/>
      <c r="E54" s="121"/>
      <c r="F54" s="121"/>
      <c r="G54" s="121"/>
      <c r="H54" s="240"/>
      <c r="I54" s="185">
        <f t="shared" si="6"/>
        <v>43</v>
      </c>
      <c r="J54" s="186">
        <f t="shared" si="7"/>
        <v>43</v>
      </c>
      <c r="K54" s="185">
        <f t="shared" si="8"/>
        <v>0</v>
      </c>
      <c r="L54" s="187">
        <f t="shared" si="9"/>
        <v>0</v>
      </c>
      <c r="M54" s="184" t="str">
        <f t="shared" si="5"/>
        <v xml:space="preserve"> </v>
      </c>
      <c r="N54" s="186">
        <f t="shared" si="3"/>
        <v>43</v>
      </c>
      <c r="O54" s="208">
        <v>6</v>
      </c>
    </row>
    <row r="55" spans="1:15" x14ac:dyDescent="0.2">
      <c r="A55" s="136" t="s">
        <v>774</v>
      </c>
      <c r="B55" s="136" t="s">
        <v>823</v>
      </c>
      <c r="C55" s="179">
        <v>91</v>
      </c>
      <c r="D55" s="120"/>
      <c r="E55" s="121"/>
      <c r="F55" s="121"/>
      <c r="G55" s="121"/>
      <c r="H55" s="240"/>
      <c r="I55" s="185">
        <f t="shared" si="6"/>
        <v>91</v>
      </c>
      <c r="J55" s="186">
        <f t="shared" si="7"/>
        <v>91</v>
      </c>
      <c r="K55" s="185">
        <f t="shared" si="8"/>
        <v>0</v>
      </c>
      <c r="L55" s="187">
        <f t="shared" si="9"/>
        <v>0</v>
      </c>
      <c r="M55" s="184" t="str">
        <f t="shared" si="5"/>
        <v xml:space="preserve"> </v>
      </c>
      <c r="N55" s="186">
        <f t="shared" si="3"/>
        <v>91</v>
      </c>
      <c r="O55" s="208">
        <v>8.5</v>
      </c>
    </row>
    <row r="56" spans="1:15" ht="15" customHeight="1" x14ac:dyDescent="0.2">
      <c r="A56" s="136" t="s">
        <v>775</v>
      </c>
      <c r="B56" s="136" t="s">
        <v>824</v>
      </c>
      <c r="C56" s="179">
        <v>5</v>
      </c>
      <c r="D56" s="120"/>
      <c r="E56" s="121"/>
      <c r="F56" s="121"/>
      <c r="G56" s="121"/>
      <c r="H56" s="240"/>
      <c r="I56" s="185">
        <f t="shared" si="6"/>
        <v>5</v>
      </c>
      <c r="J56" s="186">
        <f t="shared" si="7"/>
        <v>5</v>
      </c>
      <c r="K56" s="185">
        <f t="shared" si="8"/>
        <v>0</v>
      </c>
      <c r="L56" s="187">
        <f t="shared" si="9"/>
        <v>0</v>
      </c>
      <c r="M56" s="184" t="str">
        <f t="shared" si="5"/>
        <v xml:space="preserve"> </v>
      </c>
      <c r="N56" s="186">
        <f t="shared" si="3"/>
        <v>5</v>
      </c>
      <c r="O56" s="208">
        <v>0.56999999999999995</v>
      </c>
    </row>
    <row r="57" spans="1:15" x14ac:dyDescent="0.2">
      <c r="A57" s="136" t="s">
        <v>776</v>
      </c>
      <c r="B57" s="136" t="s">
        <v>825</v>
      </c>
      <c r="C57" s="179">
        <v>12.5</v>
      </c>
      <c r="D57" s="120"/>
      <c r="E57" s="121"/>
      <c r="F57" s="121"/>
      <c r="G57" s="121"/>
      <c r="H57" s="240"/>
      <c r="I57" s="185">
        <f t="shared" si="6"/>
        <v>12.5</v>
      </c>
      <c r="J57" s="186">
        <f t="shared" si="7"/>
        <v>12.5</v>
      </c>
      <c r="K57" s="185">
        <f t="shared" si="8"/>
        <v>0</v>
      </c>
      <c r="L57" s="187">
        <f t="shared" si="9"/>
        <v>0</v>
      </c>
      <c r="M57" s="184" t="str">
        <f t="shared" si="5"/>
        <v xml:space="preserve"> </v>
      </c>
      <c r="N57" s="186">
        <f t="shared" si="3"/>
        <v>12.5</v>
      </c>
      <c r="O57" s="208">
        <v>1.0900000000000001</v>
      </c>
    </row>
    <row r="58" spans="1:15" ht="25.5" x14ac:dyDescent="0.2">
      <c r="A58" s="136" t="s">
        <v>777</v>
      </c>
      <c r="B58" s="136" t="s">
        <v>826</v>
      </c>
      <c r="C58" s="179">
        <v>15</v>
      </c>
      <c r="D58" s="120"/>
      <c r="E58" s="121"/>
      <c r="F58" s="121"/>
      <c r="G58" s="121"/>
      <c r="H58" s="240"/>
      <c r="I58" s="185">
        <f t="shared" si="6"/>
        <v>15</v>
      </c>
      <c r="J58" s="186">
        <f t="shared" si="7"/>
        <v>15</v>
      </c>
      <c r="K58" s="185">
        <f t="shared" si="8"/>
        <v>0</v>
      </c>
      <c r="L58" s="187">
        <f t="shared" si="9"/>
        <v>0</v>
      </c>
      <c r="M58" s="184" t="str">
        <f t="shared" si="5"/>
        <v xml:space="preserve"> </v>
      </c>
      <c r="N58" s="186">
        <f t="shared" si="3"/>
        <v>15</v>
      </c>
      <c r="O58" s="208">
        <v>1.5</v>
      </c>
    </row>
    <row r="59" spans="1:15" ht="25.5" x14ac:dyDescent="0.2">
      <c r="A59" s="136" t="s">
        <v>778</v>
      </c>
      <c r="B59" s="136" t="s">
        <v>827</v>
      </c>
      <c r="C59" s="179">
        <v>15</v>
      </c>
      <c r="D59" s="120"/>
      <c r="E59" s="121"/>
      <c r="F59" s="121"/>
      <c r="G59" s="121"/>
      <c r="H59" s="240"/>
      <c r="I59" s="185">
        <f t="shared" si="6"/>
        <v>15</v>
      </c>
      <c r="J59" s="186">
        <f t="shared" si="7"/>
        <v>15</v>
      </c>
      <c r="K59" s="185">
        <f t="shared" si="8"/>
        <v>0</v>
      </c>
      <c r="L59" s="187">
        <f t="shared" si="9"/>
        <v>0</v>
      </c>
      <c r="M59" s="184" t="str">
        <f t="shared" si="5"/>
        <v xml:space="preserve"> </v>
      </c>
      <c r="N59" s="186">
        <f t="shared" si="3"/>
        <v>15</v>
      </c>
      <c r="O59" s="208">
        <v>1.5</v>
      </c>
    </row>
    <row r="60" spans="1:15" ht="25.5" x14ac:dyDescent="0.2">
      <c r="A60" s="136" t="s">
        <v>779</v>
      </c>
      <c r="B60" s="136" t="s">
        <v>828</v>
      </c>
      <c r="C60" s="179">
        <v>26</v>
      </c>
      <c r="D60" s="120"/>
      <c r="E60" s="121"/>
      <c r="F60" s="121"/>
      <c r="G60" s="121"/>
      <c r="H60" s="240"/>
      <c r="I60" s="185">
        <f t="shared" si="6"/>
        <v>26</v>
      </c>
      <c r="J60" s="186">
        <f t="shared" si="7"/>
        <v>26</v>
      </c>
      <c r="K60" s="185">
        <f t="shared" si="8"/>
        <v>0</v>
      </c>
      <c r="L60" s="187">
        <f t="shared" si="9"/>
        <v>0</v>
      </c>
      <c r="M60" s="184" t="str">
        <f t="shared" si="5"/>
        <v xml:space="preserve"> </v>
      </c>
      <c r="N60" s="186">
        <f t="shared" si="3"/>
        <v>26</v>
      </c>
      <c r="O60" s="208">
        <v>3</v>
      </c>
    </row>
    <row r="61" spans="1:15" x14ac:dyDescent="0.2">
      <c r="A61" s="136" t="s">
        <v>780</v>
      </c>
      <c r="B61" s="136" t="s">
        <v>829</v>
      </c>
      <c r="C61" s="179">
        <v>23</v>
      </c>
      <c r="D61" s="120"/>
      <c r="E61" s="121"/>
      <c r="F61" s="121"/>
      <c r="G61" s="121"/>
      <c r="H61" s="240"/>
      <c r="I61" s="185">
        <f t="shared" si="6"/>
        <v>23</v>
      </c>
      <c r="J61" s="186">
        <f t="shared" si="7"/>
        <v>23</v>
      </c>
      <c r="K61" s="185">
        <f t="shared" si="8"/>
        <v>0</v>
      </c>
      <c r="L61" s="187">
        <f t="shared" si="9"/>
        <v>0</v>
      </c>
      <c r="M61" s="184" t="str">
        <f t="shared" si="5"/>
        <v xml:space="preserve"> </v>
      </c>
      <c r="N61" s="186">
        <f t="shared" si="3"/>
        <v>23</v>
      </c>
      <c r="O61" s="208">
        <v>3</v>
      </c>
    </row>
    <row r="62" spans="1:15" ht="25.5" x14ac:dyDescent="0.2">
      <c r="A62" s="136" t="s">
        <v>781</v>
      </c>
      <c r="B62" s="136" t="s">
        <v>830</v>
      </c>
      <c r="C62" s="179">
        <v>26</v>
      </c>
      <c r="D62" s="120"/>
      <c r="E62" s="121"/>
      <c r="F62" s="121"/>
      <c r="G62" s="121"/>
      <c r="H62" s="240"/>
      <c r="I62" s="185">
        <f t="shared" si="6"/>
        <v>26</v>
      </c>
      <c r="J62" s="186">
        <f t="shared" si="7"/>
        <v>26</v>
      </c>
      <c r="K62" s="185">
        <f t="shared" si="8"/>
        <v>0</v>
      </c>
      <c r="L62" s="187">
        <f t="shared" si="9"/>
        <v>0</v>
      </c>
      <c r="M62" s="184" t="str">
        <f t="shared" si="5"/>
        <v xml:space="preserve"> </v>
      </c>
      <c r="N62" s="186">
        <f t="shared" si="3"/>
        <v>26</v>
      </c>
      <c r="O62" s="208">
        <v>3</v>
      </c>
    </row>
    <row r="63" spans="1:15" ht="15" customHeight="1" x14ac:dyDescent="0.2">
      <c r="A63" s="136" t="s">
        <v>782</v>
      </c>
      <c r="B63" s="136" t="s">
        <v>831</v>
      </c>
      <c r="C63" s="179">
        <v>43</v>
      </c>
      <c r="D63" s="120"/>
      <c r="E63" s="121"/>
      <c r="F63" s="121"/>
      <c r="G63" s="121"/>
      <c r="H63" s="240"/>
      <c r="I63" s="185">
        <f t="shared" si="6"/>
        <v>43</v>
      </c>
      <c r="J63" s="186">
        <f t="shared" si="7"/>
        <v>43</v>
      </c>
      <c r="K63" s="185">
        <f t="shared" si="8"/>
        <v>0</v>
      </c>
      <c r="L63" s="187">
        <f t="shared" si="9"/>
        <v>0</v>
      </c>
      <c r="M63" s="184" t="str">
        <f t="shared" si="5"/>
        <v xml:space="preserve"> </v>
      </c>
      <c r="N63" s="186">
        <f t="shared" si="3"/>
        <v>43</v>
      </c>
      <c r="O63" s="208">
        <v>6</v>
      </c>
    </row>
    <row r="64" spans="1:15" ht="25.5" x14ac:dyDescent="0.2">
      <c r="A64" s="136" t="s">
        <v>783</v>
      </c>
      <c r="B64" s="136" t="s">
        <v>832</v>
      </c>
      <c r="C64" s="179">
        <v>240</v>
      </c>
      <c r="D64" s="120"/>
      <c r="E64" s="121"/>
      <c r="F64" s="121"/>
      <c r="G64" s="121"/>
      <c r="H64" s="240"/>
      <c r="I64" s="185">
        <f t="shared" si="6"/>
        <v>240</v>
      </c>
      <c r="J64" s="186">
        <f t="shared" si="7"/>
        <v>240</v>
      </c>
      <c r="K64" s="185">
        <f t="shared" si="8"/>
        <v>0</v>
      </c>
      <c r="L64" s="187">
        <f t="shared" si="9"/>
        <v>0</v>
      </c>
      <c r="M64" s="184" t="str">
        <f t="shared" si="5"/>
        <v xml:space="preserve"> </v>
      </c>
      <c r="N64" s="186">
        <f t="shared" si="3"/>
        <v>240</v>
      </c>
      <c r="O64" s="208">
        <v>16</v>
      </c>
    </row>
    <row r="65" spans="1:15" x14ac:dyDescent="0.2">
      <c r="A65" s="136" t="s">
        <v>784</v>
      </c>
      <c r="B65" s="136" t="s">
        <v>833</v>
      </c>
      <c r="C65" s="178"/>
      <c r="D65" s="120"/>
      <c r="E65" s="121"/>
      <c r="F65" s="121"/>
      <c r="G65" s="121"/>
      <c r="H65" s="240"/>
      <c r="I65" s="185">
        <f t="shared" si="6"/>
        <v>0</v>
      </c>
      <c r="J65" s="186">
        <f t="shared" si="7"/>
        <v>0</v>
      </c>
      <c r="K65" s="185">
        <f t="shared" si="8"/>
        <v>0</v>
      </c>
      <c r="L65" s="187">
        <f t="shared" si="9"/>
        <v>0</v>
      </c>
      <c r="M65" s="184" t="str">
        <f t="shared" si="5"/>
        <v xml:space="preserve"> </v>
      </c>
      <c r="N65" s="186">
        <f t="shared" si="3"/>
        <v>0</v>
      </c>
      <c r="O65" s="208">
        <v>1.3999999761999999</v>
      </c>
    </row>
    <row r="66" spans="1:15" ht="25.5" x14ac:dyDescent="0.2">
      <c r="A66" s="136" t="s">
        <v>785</v>
      </c>
      <c r="B66" s="136" t="s">
        <v>834</v>
      </c>
      <c r="C66" s="179">
        <v>1.6000000238418579</v>
      </c>
      <c r="D66" s="120"/>
      <c r="E66" s="121"/>
      <c r="F66" s="121"/>
      <c r="G66" s="121"/>
      <c r="H66" s="240"/>
      <c r="I66" s="185">
        <f t="shared" si="6"/>
        <v>1.6000000238418579</v>
      </c>
      <c r="J66" s="186">
        <f t="shared" si="7"/>
        <v>1.6000000238418579</v>
      </c>
      <c r="K66" s="185">
        <f t="shared" si="8"/>
        <v>0</v>
      </c>
      <c r="L66" s="187">
        <f t="shared" si="9"/>
        <v>0</v>
      </c>
      <c r="M66" s="184" t="str">
        <f t="shared" si="5"/>
        <v xml:space="preserve"> </v>
      </c>
      <c r="N66" s="186">
        <f t="shared" si="3"/>
        <v>1.6000000238418579</v>
      </c>
      <c r="O66" s="208">
        <v>0.30000001191999998</v>
      </c>
    </row>
    <row r="67" spans="1:15" ht="25.5" x14ac:dyDescent="0.2">
      <c r="A67" s="136" t="s">
        <v>786</v>
      </c>
      <c r="B67" s="136" t="s">
        <v>835</v>
      </c>
      <c r="C67" s="179">
        <v>4</v>
      </c>
      <c r="D67" s="120"/>
      <c r="E67" s="121"/>
      <c r="F67" s="121"/>
      <c r="G67" s="121"/>
      <c r="H67" s="240"/>
      <c r="I67" s="185">
        <f t="shared" si="6"/>
        <v>4</v>
      </c>
      <c r="J67" s="186">
        <f t="shared" si="7"/>
        <v>4</v>
      </c>
      <c r="K67" s="185">
        <f t="shared" si="8"/>
        <v>0</v>
      </c>
      <c r="L67" s="187">
        <f t="shared" si="9"/>
        <v>0</v>
      </c>
      <c r="M67" s="184" t="str">
        <f t="shared" si="5"/>
        <v xml:space="preserve"> </v>
      </c>
      <c r="N67" s="186">
        <f t="shared" si="3"/>
        <v>4</v>
      </c>
      <c r="O67" s="208">
        <v>0.83999997377000002</v>
      </c>
    </row>
    <row r="68" spans="1:15" x14ac:dyDescent="0.2">
      <c r="A68" s="136" t="s">
        <v>787</v>
      </c>
      <c r="B68" s="136" t="s">
        <v>836</v>
      </c>
      <c r="C68" s="179">
        <v>3.5999999046325684</v>
      </c>
      <c r="D68" s="120"/>
      <c r="E68" s="121"/>
      <c r="F68" s="121"/>
      <c r="G68" s="121"/>
      <c r="H68" s="240"/>
      <c r="I68" s="185">
        <f t="shared" si="6"/>
        <v>3.5999999046325684</v>
      </c>
      <c r="J68" s="186">
        <f t="shared" si="7"/>
        <v>3.5999999046325684</v>
      </c>
      <c r="K68" s="185">
        <f t="shared" si="8"/>
        <v>0</v>
      </c>
      <c r="L68" s="187">
        <f t="shared" si="9"/>
        <v>0</v>
      </c>
      <c r="M68" s="184" t="str">
        <f t="shared" si="5"/>
        <v xml:space="preserve"> </v>
      </c>
      <c r="N68" s="186">
        <f t="shared" si="3"/>
        <v>3.5999999046325684</v>
      </c>
      <c r="O68" s="208">
        <v>0.84</v>
      </c>
    </row>
    <row r="69" spans="1:15" ht="25.5" x14ac:dyDescent="0.2">
      <c r="A69" s="136" t="s">
        <v>788</v>
      </c>
      <c r="B69" s="136" t="s">
        <v>837</v>
      </c>
      <c r="C69" s="179">
        <v>4</v>
      </c>
      <c r="D69" s="120"/>
      <c r="E69" s="121"/>
      <c r="F69" s="121"/>
      <c r="G69" s="121"/>
      <c r="H69" s="240"/>
      <c r="I69" s="185">
        <f t="shared" si="6"/>
        <v>4</v>
      </c>
      <c r="J69" s="186">
        <f t="shared" si="7"/>
        <v>4</v>
      </c>
      <c r="K69" s="185">
        <f t="shared" si="8"/>
        <v>0</v>
      </c>
      <c r="L69" s="187">
        <f t="shared" si="9"/>
        <v>0</v>
      </c>
      <c r="M69" s="184" t="str">
        <f t="shared" si="5"/>
        <v xml:space="preserve"> </v>
      </c>
      <c r="N69" s="186">
        <f t="shared" si="3"/>
        <v>4</v>
      </c>
      <c r="O69" s="208">
        <v>0.84</v>
      </c>
    </row>
    <row r="70" spans="1:15" ht="15" customHeight="1" x14ac:dyDescent="0.2">
      <c r="A70" s="136" t="s">
        <v>789</v>
      </c>
      <c r="B70" s="136" t="s">
        <v>838</v>
      </c>
      <c r="C70" s="179">
        <v>3.5999999046325684</v>
      </c>
      <c r="D70" s="120"/>
      <c r="E70" s="121"/>
      <c r="F70" s="121"/>
      <c r="G70" s="121"/>
      <c r="H70" s="240"/>
      <c r="I70" s="185">
        <f t="shared" si="6"/>
        <v>3.5999999046325684</v>
      </c>
      <c r="J70" s="186">
        <f t="shared" si="7"/>
        <v>3.5999999046325684</v>
      </c>
      <c r="K70" s="185">
        <f t="shared" si="8"/>
        <v>0</v>
      </c>
      <c r="L70" s="187">
        <f t="shared" si="9"/>
        <v>0</v>
      </c>
      <c r="M70" s="184" t="str">
        <f t="shared" si="5"/>
        <v xml:space="preserve"> </v>
      </c>
      <c r="N70" s="186">
        <f t="shared" si="3"/>
        <v>3.5999999046325684</v>
      </c>
      <c r="O70" s="208">
        <v>0.37</v>
      </c>
    </row>
    <row r="71" spans="1:15" ht="25.5" x14ac:dyDescent="0.2">
      <c r="A71" s="136" t="s">
        <v>790</v>
      </c>
      <c r="B71" s="136" t="s">
        <v>839</v>
      </c>
      <c r="C71" s="179">
        <v>4</v>
      </c>
      <c r="D71" s="120"/>
      <c r="E71" s="121"/>
      <c r="F71" s="121"/>
      <c r="G71" s="121"/>
      <c r="H71" s="240"/>
      <c r="I71" s="185">
        <f t="shared" si="6"/>
        <v>4</v>
      </c>
      <c r="J71" s="186">
        <f t="shared" si="7"/>
        <v>4</v>
      </c>
      <c r="K71" s="185">
        <f t="shared" si="8"/>
        <v>0</v>
      </c>
      <c r="L71" s="187">
        <f t="shared" si="9"/>
        <v>0</v>
      </c>
      <c r="M71" s="184" t="str">
        <f t="shared" si="5"/>
        <v xml:space="preserve"> </v>
      </c>
      <c r="N71" s="186">
        <f t="shared" si="3"/>
        <v>4</v>
      </c>
      <c r="O71" s="208">
        <v>0.83999997377000002</v>
      </c>
    </row>
    <row r="72" spans="1:15" ht="25.5" x14ac:dyDescent="0.2">
      <c r="A72" s="136" t="s">
        <v>791</v>
      </c>
      <c r="B72" s="136" t="s">
        <v>840</v>
      </c>
      <c r="C72" s="179">
        <v>5</v>
      </c>
      <c r="D72" s="120"/>
      <c r="E72" s="121"/>
      <c r="F72" s="121"/>
      <c r="G72" s="121"/>
      <c r="H72" s="240"/>
      <c r="I72" s="185">
        <f t="shared" ref="I72:I111" si="10">(C72-(G72*C72))</f>
        <v>5</v>
      </c>
      <c r="J72" s="186">
        <f t="shared" ref="J72:J111" si="11">(1-F72)*C72</f>
        <v>5</v>
      </c>
      <c r="K72" s="185">
        <f t="shared" si="8"/>
        <v>0</v>
      </c>
      <c r="L72" s="187">
        <f t="shared" si="9"/>
        <v>0</v>
      </c>
      <c r="M72" s="184" t="str">
        <f t="shared" si="5"/>
        <v xml:space="preserve"> </v>
      </c>
      <c r="N72" s="186">
        <f t="shared" si="3"/>
        <v>5</v>
      </c>
      <c r="O72" s="208">
        <v>1.4</v>
      </c>
    </row>
    <row r="73" spans="1:15" ht="25.5" x14ac:dyDescent="0.2">
      <c r="A73" s="136" t="s">
        <v>792</v>
      </c>
      <c r="B73" s="136" t="s">
        <v>841</v>
      </c>
      <c r="C73" s="179">
        <v>5</v>
      </c>
      <c r="D73" s="120"/>
      <c r="E73" s="121"/>
      <c r="F73" s="121"/>
      <c r="G73" s="121"/>
      <c r="H73" s="240"/>
      <c r="I73" s="185">
        <f t="shared" si="10"/>
        <v>5</v>
      </c>
      <c r="J73" s="186">
        <f t="shared" si="11"/>
        <v>5</v>
      </c>
      <c r="K73" s="185">
        <f t="shared" ref="K73:K104" si="12">D73*(H73*O73)</f>
        <v>0</v>
      </c>
      <c r="L73" s="187">
        <f t="shared" ref="L73:L104" si="13">K73/(IF(D73&lt;=0,1,D73))</f>
        <v>0</v>
      </c>
      <c r="M73" s="184" t="str">
        <f t="shared" si="5"/>
        <v xml:space="preserve"> </v>
      </c>
      <c r="N73" s="186">
        <f t="shared" ref="N73:N80" si="14">K73+I73</f>
        <v>5</v>
      </c>
      <c r="O73" s="208">
        <v>2.4</v>
      </c>
    </row>
    <row r="74" spans="1:15" x14ac:dyDescent="0.2">
      <c r="A74" s="136" t="s">
        <v>428</v>
      </c>
      <c r="B74" s="136" t="s">
        <v>429</v>
      </c>
      <c r="C74" s="178">
        <v>3.8</v>
      </c>
      <c r="D74" s="120"/>
      <c r="E74" s="121"/>
      <c r="F74" s="121"/>
      <c r="G74" s="121"/>
      <c r="H74" s="240"/>
      <c r="I74" s="185">
        <f t="shared" si="10"/>
        <v>3.8</v>
      </c>
      <c r="J74" s="186">
        <f t="shared" si="11"/>
        <v>3.8</v>
      </c>
      <c r="K74" s="185">
        <f t="shared" si="12"/>
        <v>0</v>
      </c>
      <c r="L74" s="187">
        <f t="shared" si="13"/>
        <v>0</v>
      </c>
      <c r="M74" s="184" t="str">
        <f t="shared" ref="M74:M112" si="15">IF(C74*F74=0, " ", L74/(C74*(1-F74)))</f>
        <v xml:space="preserve"> </v>
      </c>
      <c r="N74" s="186">
        <f t="shared" si="14"/>
        <v>3.8</v>
      </c>
      <c r="O74" s="208">
        <v>0.38</v>
      </c>
    </row>
    <row r="75" spans="1:15" x14ac:dyDescent="0.2">
      <c r="A75" s="136" t="s">
        <v>430</v>
      </c>
      <c r="B75" s="136" t="s">
        <v>431</v>
      </c>
      <c r="C75" s="178">
        <v>3.8</v>
      </c>
      <c r="D75" s="120"/>
      <c r="E75" s="121"/>
      <c r="F75" s="121"/>
      <c r="G75" s="121"/>
      <c r="H75" s="240"/>
      <c r="I75" s="185">
        <f t="shared" si="10"/>
        <v>3.8</v>
      </c>
      <c r="J75" s="186">
        <f t="shared" si="11"/>
        <v>3.8</v>
      </c>
      <c r="K75" s="185">
        <f t="shared" si="12"/>
        <v>0</v>
      </c>
      <c r="L75" s="187">
        <f t="shared" si="13"/>
        <v>0</v>
      </c>
      <c r="M75" s="184" t="str">
        <f t="shared" si="15"/>
        <v xml:space="preserve"> </v>
      </c>
      <c r="N75" s="186">
        <f t="shared" si="14"/>
        <v>3.8</v>
      </c>
      <c r="O75" s="208">
        <v>0.38</v>
      </c>
    </row>
    <row r="76" spans="1:15" x14ac:dyDescent="0.2">
      <c r="A76" s="136" t="s">
        <v>432</v>
      </c>
      <c r="B76" s="136" t="s">
        <v>433</v>
      </c>
      <c r="C76" s="178">
        <v>3.8</v>
      </c>
      <c r="D76" s="120"/>
      <c r="E76" s="121"/>
      <c r="F76" s="121"/>
      <c r="G76" s="121"/>
      <c r="H76" s="240"/>
      <c r="I76" s="185">
        <f t="shared" si="10"/>
        <v>3.8</v>
      </c>
      <c r="J76" s="186">
        <f t="shared" si="11"/>
        <v>3.8</v>
      </c>
      <c r="K76" s="185">
        <f t="shared" si="12"/>
        <v>0</v>
      </c>
      <c r="L76" s="187">
        <f t="shared" si="13"/>
        <v>0</v>
      </c>
      <c r="M76" s="184" t="str">
        <f t="shared" si="15"/>
        <v xml:space="preserve"> </v>
      </c>
      <c r="N76" s="186">
        <f t="shared" si="14"/>
        <v>3.8</v>
      </c>
      <c r="O76" s="208">
        <v>0.38</v>
      </c>
    </row>
    <row r="77" spans="1:15" ht="15" customHeight="1" x14ac:dyDescent="0.2">
      <c r="A77" s="136" t="s">
        <v>434</v>
      </c>
      <c r="B77" s="136" t="s">
        <v>435</v>
      </c>
      <c r="C77" s="178">
        <v>6.3</v>
      </c>
      <c r="D77" s="120"/>
      <c r="E77" s="121"/>
      <c r="F77" s="121"/>
      <c r="G77" s="121"/>
      <c r="H77" s="240"/>
      <c r="I77" s="185">
        <f t="shared" si="10"/>
        <v>6.3</v>
      </c>
      <c r="J77" s="186">
        <f t="shared" si="11"/>
        <v>6.3</v>
      </c>
      <c r="K77" s="185">
        <f t="shared" si="12"/>
        <v>0</v>
      </c>
      <c r="L77" s="187">
        <f t="shared" si="13"/>
        <v>0</v>
      </c>
      <c r="M77" s="184" t="str">
        <f t="shared" si="15"/>
        <v xml:space="preserve"> </v>
      </c>
      <c r="N77" s="186">
        <f t="shared" si="14"/>
        <v>6.3</v>
      </c>
      <c r="O77" s="208">
        <v>0.61</v>
      </c>
    </row>
    <row r="78" spans="1:15" x14ac:dyDescent="0.2">
      <c r="A78" s="136" t="s">
        <v>436</v>
      </c>
      <c r="B78" s="136" t="s">
        <v>437</v>
      </c>
      <c r="C78" s="178">
        <v>8.6</v>
      </c>
      <c r="D78" s="120"/>
      <c r="E78" s="121"/>
      <c r="F78" s="121"/>
      <c r="G78" s="121"/>
      <c r="H78" s="240"/>
      <c r="I78" s="185">
        <f t="shared" si="10"/>
        <v>8.6</v>
      </c>
      <c r="J78" s="186">
        <f t="shared" si="11"/>
        <v>8.6</v>
      </c>
      <c r="K78" s="185">
        <f t="shared" si="12"/>
        <v>0</v>
      </c>
      <c r="L78" s="187">
        <f t="shared" si="13"/>
        <v>0</v>
      </c>
      <c r="M78" s="184" t="str">
        <f t="shared" si="15"/>
        <v xml:space="preserve"> </v>
      </c>
      <c r="N78" s="186">
        <f t="shared" si="14"/>
        <v>8.6</v>
      </c>
      <c r="O78" s="208">
        <v>0.89</v>
      </c>
    </row>
    <row r="79" spans="1:15" x14ac:dyDescent="0.2">
      <c r="A79" s="136" t="s">
        <v>438</v>
      </c>
      <c r="B79" s="136" t="s">
        <v>439</v>
      </c>
      <c r="C79" s="178">
        <v>8.3000000000000007</v>
      </c>
      <c r="D79" s="120"/>
      <c r="E79" s="121"/>
      <c r="F79" s="121"/>
      <c r="G79" s="121"/>
      <c r="H79" s="240"/>
      <c r="I79" s="185">
        <f t="shared" si="10"/>
        <v>8.3000000000000007</v>
      </c>
      <c r="J79" s="186">
        <f t="shared" si="11"/>
        <v>8.3000000000000007</v>
      </c>
      <c r="K79" s="185">
        <f t="shared" si="12"/>
        <v>0</v>
      </c>
      <c r="L79" s="187">
        <f t="shared" si="13"/>
        <v>0</v>
      </c>
      <c r="M79" s="184" t="str">
        <f t="shared" si="15"/>
        <v xml:space="preserve"> </v>
      </c>
      <c r="N79" s="186">
        <f t="shared" si="14"/>
        <v>8.3000000000000007</v>
      </c>
      <c r="O79" s="208">
        <v>0.74</v>
      </c>
    </row>
    <row r="80" spans="1:15" ht="25.5" x14ac:dyDescent="0.2">
      <c r="A80" s="136" t="s">
        <v>793</v>
      </c>
      <c r="B80" s="136" t="s">
        <v>842</v>
      </c>
      <c r="C80" s="179">
        <v>23</v>
      </c>
      <c r="D80" s="120"/>
      <c r="E80" s="121"/>
      <c r="F80" s="121"/>
      <c r="G80" s="121"/>
      <c r="H80" s="240"/>
      <c r="I80" s="185">
        <f t="shared" si="10"/>
        <v>23</v>
      </c>
      <c r="J80" s="186">
        <f t="shared" si="11"/>
        <v>23</v>
      </c>
      <c r="K80" s="185">
        <f t="shared" si="12"/>
        <v>0</v>
      </c>
      <c r="L80" s="187">
        <f t="shared" si="13"/>
        <v>0</v>
      </c>
      <c r="M80" s="184" t="str">
        <f t="shared" si="15"/>
        <v xml:space="preserve"> </v>
      </c>
      <c r="N80" s="186">
        <f t="shared" si="14"/>
        <v>23</v>
      </c>
      <c r="O80" s="208">
        <v>3</v>
      </c>
    </row>
    <row r="81" spans="1:15" x14ac:dyDescent="0.2">
      <c r="A81" s="136" t="s">
        <v>794</v>
      </c>
      <c r="B81" s="136" t="s">
        <v>843</v>
      </c>
      <c r="C81" s="179">
        <v>23</v>
      </c>
      <c r="D81" s="120"/>
      <c r="E81" s="121"/>
      <c r="F81" s="121"/>
      <c r="G81" s="121"/>
      <c r="H81" s="240"/>
      <c r="I81" s="185">
        <f t="shared" si="10"/>
        <v>23</v>
      </c>
      <c r="J81" s="186">
        <f t="shared" si="11"/>
        <v>23</v>
      </c>
      <c r="K81" s="185">
        <f t="shared" si="12"/>
        <v>0</v>
      </c>
      <c r="L81" s="187">
        <f t="shared" si="13"/>
        <v>0</v>
      </c>
      <c r="M81" s="184" t="str">
        <f t="shared" si="15"/>
        <v xml:space="preserve"> </v>
      </c>
      <c r="N81" s="186">
        <f>K81+I81</f>
        <v>23</v>
      </c>
      <c r="O81" s="208">
        <v>16</v>
      </c>
    </row>
    <row r="82" spans="1:15" ht="25.5" x14ac:dyDescent="0.2">
      <c r="A82" s="136" t="s">
        <v>795</v>
      </c>
      <c r="B82" s="136" t="s">
        <v>844</v>
      </c>
      <c r="C82" s="179">
        <v>43</v>
      </c>
      <c r="D82" s="120"/>
      <c r="E82" s="121"/>
      <c r="F82" s="121"/>
      <c r="G82" s="121"/>
      <c r="H82" s="240"/>
      <c r="I82" s="185">
        <f t="shared" si="10"/>
        <v>43</v>
      </c>
      <c r="J82" s="186">
        <f t="shared" si="11"/>
        <v>43</v>
      </c>
      <c r="K82" s="185">
        <f t="shared" si="12"/>
        <v>0</v>
      </c>
      <c r="L82" s="187">
        <f t="shared" si="13"/>
        <v>0</v>
      </c>
      <c r="M82" s="184" t="str">
        <f t="shared" si="15"/>
        <v xml:space="preserve"> </v>
      </c>
      <c r="N82" s="186">
        <f t="shared" ref="N82:N111" si="16">K82+I82</f>
        <v>43</v>
      </c>
      <c r="O82" s="208">
        <v>6</v>
      </c>
    </row>
    <row r="83" spans="1:15" ht="25.5" x14ac:dyDescent="0.2">
      <c r="A83" s="136" t="s">
        <v>796</v>
      </c>
      <c r="B83" s="136" t="s">
        <v>845</v>
      </c>
      <c r="C83" s="179">
        <v>12.5</v>
      </c>
      <c r="D83" s="120"/>
      <c r="E83" s="121"/>
      <c r="F83" s="121"/>
      <c r="G83" s="121"/>
      <c r="H83" s="240"/>
      <c r="I83" s="185">
        <f t="shared" si="10"/>
        <v>12.5</v>
      </c>
      <c r="J83" s="186">
        <f t="shared" si="11"/>
        <v>12.5</v>
      </c>
      <c r="K83" s="185">
        <f t="shared" si="12"/>
        <v>0</v>
      </c>
      <c r="L83" s="187">
        <f t="shared" si="13"/>
        <v>0</v>
      </c>
      <c r="M83" s="184" t="str">
        <f t="shared" si="15"/>
        <v xml:space="preserve"> </v>
      </c>
      <c r="N83" s="186">
        <f t="shared" si="16"/>
        <v>12.5</v>
      </c>
      <c r="O83" s="208">
        <v>1.0900000000000001</v>
      </c>
    </row>
    <row r="84" spans="1:15" x14ac:dyDescent="0.2">
      <c r="A84" s="136" t="s">
        <v>797</v>
      </c>
      <c r="B84" s="136" t="s">
        <v>846</v>
      </c>
      <c r="C84" s="178"/>
      <c r="D84" s="120"/>
      <c r="E84" s="121"/>
      <c r="F84" s="121"/>
      <c r="G84" s="121"/>
      <c r="H84" s="240"/>
      <c r="I84" s="185">
        <f t="shared" si="10"/>
        <v>0</v>
      </c>
      <c r="J84" s="186">
        <f t="shared" si="11"/>
        <v>0</v>
      </c>
      <c r="K84" s="185">
        <f t="shared" si="12"/>
        <v>0</v>
      </c>
      <c r="L84" s="187">
        <f t="shared" si="13"/>
        <v>0</v>
      </c>
      <c r="M84" s="184" t="str">
        <f t="shared" si="15"/>
        <v xml:space="preserve"> </v>
      </c>
      <c r="N84" s="186">
        <f t="shared" si="16"/>
        <v>0</v>
      </c>
      <c r="O84" s="208">
        <v>1.5</v>
      </c>
    </row>
    <row r="85" spans="1:15" x14ac:dyDescent="0.2">
      <c r="A85" s="136" t="s">
        <v>440</v>
      </c>
      <c r="B85" s="136" t="s">
        <v>441</v>
      </c>
      <c r="C85" s="179">
        <v>5</v>
      </c>
      <c r="D85" s="120"/>
      <c r="E85" s="121"/>
      <c r="F85" s="121"/>
      <c r="G85" s="121"/>
      <c r="H85" s="240"/>
      <c r="I85" s="185">
        <f t="shared" si="10"/>
        <v>5</v>
      </c>
      <c r="J85" s="186">
        <f t="shared" si="11"/>
        <v>5</v>
      </c>
      <c r="K85" s="185">
        <f t="shared" si="12"/>
        <v>0</v>
      </c>
      <c r="L85" s="187">
        <f t="shared" si="13"/>
        <v>0</v>
      </c>
      <c r="M85" s="184" t="str">
        <f t="shared" si="15"/>
        <v xml:space="preserve"> </v>
      </c>
      <c r="N85" s="186">
        <f t="shared" si="16"/>
        <v>5</v>
      </c>
      <c r="O85" s="208">
        <v>0.56999999999999995</v>
      </c>
    </row>
    <row r="86" spans="1:15" x14ac:dyDescent="0.2">
      <c r="A86" s="136" t="s">
        <v>442</v>
      </c>
      <c r="B86" s="136" t="s">
        <v>847</v>
      </c>
      <c r="C86" s="179">
        <v>66</v>
      </c>
      <c r="D86" s="120"/>
      <c r="E86" s="121"/>
      <c r="F86" s="121"/>
      <c r="G86" s="121"/>
      <c r="H86" s="240"/>
      <c r="I86" s="185">
        <f t="shared" si="10"/>
        <v>66</v>
      </c>
      <c r="J86" s="186">
        <f t="shared" si="11"/>
        <v>66</v>
      </c>
      <c r="K86" s="185">
        <f t="shared" si="12"/>
        <v>0</v>
      </c>
      <c r="L86" s="187">
        <f t="shared" si="13"/>
        <v>0</v>
      </c>
      <c r="M86" s="184" t="str">
        <f t="shared" si="15"/>
        <v xml:space="preserve"> </v>
      </c>
      <c r="N86" s="186">
        <f t="shared" si="16"/>
        <v>66</v>
      </c>
      <c r="O86" s="208">
        <v>7.8</v>
      </c>
    </row>
    <row r="87" spans="1:15" x14ac:dyDescent="0.2">
      <c r="A87" s="136" t="s">
        <v>443</v>
      </c>
      <c r="B87" s="136" t="s">
        <v>444</v>
      </c>
      <c r="C87" s="179">
        <v>5</v>
      </c>
      <c r="D87" s="120"/>
      <c r="E87" s="121"/>
      <c r="F87" s="121"/>
      <c r="G87" s="121"/>
      <c r="H87" s="240"/>
      <c r="I87" s="185">
        <f t="shared" si="10"/>
        <v>5</v>
      </c>
      <c r="J87" s="186">
        <f t="shared" si="11"/>
        <v>5</v>
      </c>
      <c r="K87" s="185">
        <f t="shared" si="12"/>
        <v>0</v>
      </c>
      <c r="L87" s="187">
        <f t="shared" si="13"/>
        <v>0</v>
      </c>
      <c r="M87" s="184" t="str">
        <f t="shared" si="15"/>
        <v xml:space="preserve"> </v>
      </c>
      <c r="N87" s="186">
        <f t="shared" si="16"/>
        <v>5</v>
      </c>
      <c r="O87" s="208">
        <v>0.56999999999999995</v>
      </c>
    </row>
    <row r="88" spans="1:15" ht="25.5" x14ac:dyDescent="0.2">
      <c r="A88" s="136" t="s">
        <v>798</v>
      </c>
      <c r="B88" s="136" t="s">
        <v>848</v>
      </c>
      <c r="C88" s="179">
        <v>5</v>
      </c>
      <c r="D88" s="120"/>
      <c r="E88" s="121"/>
      <c r="F88" s="121"/>
      <c r="G88" s="121"/>
      <c r="H88" s="240"/>
      <c r="I88" s="185">
        <f t="shared" si="10"/>
        <v>5</v>
      </c>
      <c r="J88" s="186">
        <f t="shared" si="11"/>
        <v>5</v>
      </c>
      <c r="K88" s="185">
        <f t="shared" si="12"/>
        <v>0</v>
      </c>
      <c r="L88" s="187">
        <f t="shared" si="13"/>
        <v>0</v>
      </c>
      <c r="M88" s="184" t="str">
        <f t="shared" si="15"/>
        <v xml:space="preserve"> </v>
      </c>
      <c r="N88" s="186">
        <f t="shared" si="16"/>
        <v>5</v>
      </c>
      <c r="O88" s="208">
        <v>0.56999999999999995</v>
      </c>
    </row>
    <row r="89" spans="1:15" x14ac:dyDescent="0.2">
      <c r="A89" s="136" t="s">
        <v>445</v>
      </c>
      <c r="B89" s="136" t="s">
        <v>446</v>
      </c>
      <c r="C89" s="179">
        <v>23</v>
      </c>
      <c r="D89" s="120"/>
      <c r="E89" s="121"/>
      <c r="F89" s="121"/>
      <c r="G89" s="121"/>
      <c r="H89" s="240"/>
      <c r="I89" s="185">
        <f t="shared" si="10"/>
        <v>23</v>
      </c>
      <c r="J89" s="186">
        <f t="shared" si="11"/>
        <v>23</v>
      </c>
      <c r="K89" s="185">
        <f t="shared" si="12"/>
        <v>0</v>
      </c>
      <c r="L89" s="187">
        <f t="shared" si="13"/>
        <v>0</v>
      </c>
      <c r="M89" s="184" t="str">
        <f t="shared" si="15"/>
        <v xml:space="preserve"> </v>
      </c>
      <c r="N89" s="186">
        <f t="shared" si="16"/>
        <v>23</v>
      </c>
      <c r="O89" s="208">
        <v>2.4300000000000002</v>
      </c>
    </row>
    <row r="90" spans="1:15" x14ac:dyDescent="0.2">
      <c r="A90" s="136" t="s">
        <v>447</v>
      </c>
      <c r="B90" s="136" t="s">
        <v>448</v>
      </c>
      <c r="C90" s="179">
        <v>43</v>
      </c>
      <c r="D90" s="120"/>
      <c r="E90" s="121"/>
      <c r="F90" s="121"/>
      <c r="G90" s="121"/>
      <c r="H90" s="240"/>
      <c r="I90" s="185">
        <f t="shared" si="10"/>
        <v>43</v>
      </c>
      <c r="J90" s="186">
        <f t="shared" si="11"/>
        <v>43</v>
      </c>
      <c r="K90" s="185">
        <f t="shared" si="12"/>
        <v>0</v>
      </c>
      <c r="L90" s="187">
        <f t="shared" si="13"/>
        <v>0</v>
      </c>
      <c r="M90" s="184" t="str">
        <f t="shared" si="15"/>
        <v xml:space="preserve"> </v>
      </c>
      <c r="N90" s="186">
        <f t="shared" si="16"/>
        <v>43</v>
      </c>
      <c r="O90" s="208">
        <v>4.51</v>
      </c>
    </row>
    <row r="91" spans="1:15" x14ac:dyDescent="0.2">
      <c r="A91" s="136" t="s">
        <v>449</v>
      </c>
      <c r="B91" s="136" t="s">
        <v>849</v>
      </c>
      <c r="C91" s="179">
        <v>12.5</v>
      </c>
      <c r="D91" s="120"/>
      <c r="E91" s="121"/>
      <c r="F91" s="121"/>
      <c r="G91" s="121"/>
      <c r="H91" s="240"/>
      <c r="I91" s="185">
        <f t="shared" si="10"/>
        <v>12.5</v>
      </c>
      <c r="J91" s="186">
        <f t="shared" si="11"/>
        <v>12.5</v>
      </c>
      <c r="K91" s="185">
        <f t="shared" si="12"/>
        <v>0</v>
      </c>
      <c r="L91" s="187">
        <f t="shared" si="13"/>
        <v>0</v>
      </c>
      <c r="M91" s="184" t="str">
        <f t="shared" si="15"/>
        <v xml:space="preserve"> </v>
      </c>
      <c r="N91" s="186">
        <f t="shared" si="16"/>
        <v>12.5</v>
      </c>
      <c r="O91" s="208">
        <v>0.97</v>
      </c>
    </row>
    <row r="92" spans="1:15" x14ac:dyDescent="0.2">
      <c r="A92" s="136" t="s">
        <v>450</v>
      </c>
      <c r="B92" s="136" t="s">
        <v>850</v>
      </c>
      <c r="C92" s="179">
        <v>12.5</v>
      </c>
      <c r="D92" s="120"/>
      <c r="E92" s="121"/>
      <c r="F92" s="121"/>
      <c r="G92" s="121"/>
      <c r="H92" s="240"/>
      <c r="I92" s="185">
        <f t="shared" si="10"/>
        <v>12.5</v>
      </c>
      <c r="J92" s="186">
        <f t="shared" si="11"/>
        <v>12.5</v>
      </c>
      <c r="K92" s="185">
        <f t="shared" si="12"/>
        <v>0</v>
      </c>
      <c r="L92" s="187">
        <f t="shared" si="13"/>
        <v>0</v>
      </c>
      <c r="M92" s="184" t="str">
        <f t="shared" si="15"/>
        <v xml:space="preserve"> </v>
      </c>
      <c r="N92" s="186">
        <f t="shared" si="16"/>
        <v>12.5</v>
      </c>
      <c r="O92" s="208">
        <v>1</v>
      </c>
    </row>
    <row r="93" spans="1:15" x14ac:dyDescent="0.2">
      <c r="A93" s="136" t="s">
        <v>451</v>
      </c>
      <c r="B93" s="136" t="s">
        <v>452</v>
      </c>
      <c r="C93" s="179">
        <v>4</v>
      </c>
      <c r="D93" s="120"/>
      <c r="E93" s="121"/>
      <c r="F93" s="121"/>
      <c r="G93" s="121"/>
      <c r="H93" s="240"/>
      <c r="I93" s="185">
        <f t="shared" si="10"/>
        <v>4</v>
      </c>
      <c r="J93" s="186">
        <f t="shared" si="11"/>
        <v>4</v>
      </c>
      <c r="K93" s="185">
        <f t="shared" si="12"/>
        <v>0</v>
      </c>
      <c r="L93" s="187">
        <f t="shared" si="13"/>
        <v>0</v>
      </c>
      <c r="M93" s="184" t="str">
        <f t="shared" si="15"/>
        <v xml:space="preserve"> </v>
      </c>
      <c r="N93" s="186">
        <f t="shared" si="16"/>
        <v>4</v>
      </c>
      <c r="O93" s="208">
        <v>0.33000001310999999</v>
      </c>
    </row>
    <row r="94" spans="1:15" x14ac:dyDescent="0.2">
      <c r="A94" s="136" t="s">
        <v>453</v>
      </c>
      <c r="B94" s="136" t="s">
        <v>454</v>
      </c>
      <c r="C94" s="179">
        <v>4</v>
      </c>
      <c r="D94" s="120"/>
      <c r="E94" s="121"/>
      <c r="F94" s="121"/>
      <c r="G94" s="121"/>
      <c r="H94" s="240"/>
      <c r="I94" s="185">
        <f t="shared" si="10"/>
        <v>4</v>
      </c>
      <c r="J94" s="186">
        <f t="shared" si="11"/>
        <v>4</v>
      </c>
      <c r="K94" s="185">
        <f t="shared" si="12"/>
        <v>0</v>
      </c>
      <c r="L94" s="187">
        <f t="shared" si="13"/>
        <v>0</v>
      </c>
      <c r="M94" s="184" t="str">
        <f t="shared" si="15"/>
        <v xml:space="preserve"> </v>
      </c>
      <c r="N94" s="186">
        <f t="shared" si="16"/>
        <v>4</v>
      </c>
      <c r="O94" s="208">
        <v>0.33</v>
      </c>
    </row>
    <row r="95" spans="1:15" x14ac:dyDescent="0.2">
      <c r="A95" s="136" t="s">
        <v>455</v>
      </c>
      <c r="B95" s="136" t="s">
        <v>456</v>
      </c>
      <c r="C95" s="179">
        <v>4</v>
      </c>
      <c r="D95" s="120"/>
      <c r="E95" s="121"/>
      <c r="F95" s="121"/>
      <c r="G95" s="121"/>
      <c r="H95" s="240"/>
      <c r="I95" s="185">
        <f t="shared" si="10"/>
        <v>4</v>
      </c>
      <c r="J95" s="186">
        <f t="shared" si="11"/>
        <v>4</v>
      </c>
      <c r="K95" s="185">
        <f t="shared" si="12"/>
        <v>0</v>
      </c>
      <c r="L95" s="187">
        <f t="shared" si="13"/>
        <v>0</v>
      </c>
      <c r="M95" s="184" t="str">
        <f t="shared" si="15"/>
        <v xml:space="preserve"> </v>
      </c>
      <c r="N95" s="186">
        <f t="shared" si="16"/>
        <v>4</v>
      </c>
      <c r="O95" s="208">
        <v>0.33</v>
      </c>
    </row>
    <row r="96" spans="1:15" x14ac:dyDescent="0.2">
      <c r="A96" s="136" t="s">
        <v>457</v>
      </c>
      <c r="B96" s="136" t="s">
        <v>851</v>
      </c>
      <c r="C96" s="179">
        <v>14</v>
      </c>
      <c r="D96" s="120"/>
      <c r="E96" s="121"/>
      <c r="F96" s="121"/>
      <c r="G96" s="121"/>
      <c r="H96" s="240"/>
      <c r="I96" s="185">
        <f t="shared" si="10"/>
        <v>14</v>
      </c>
      <c r="J96" s="186">
        <f t="shared" si="11"/>
        <v>14</v>
      </c>
      <c r="K96" s="185">
        <f t="shared" si="12"/>
        <v>0</v>
      </c>
      <c r="L96" s="187">
        <f t="shared" si="13"/>
        <v>0</v>
      </c>
      <c r="M96" s="184" t="str">
        <f t="shared" si="15"/>
        <v xml:space="preserve"> </v>
      </c>
      <c r="N96" s="186">
        <f t="shared" si="16"/>
        <v>14</v>
      </c>
      <c r="O96" s="208">
        <v>1.75</v>
      </c>
    </row>
    <row r="97" spans="1:15" x14ac:dyDescent="0.2">
      <c r="A97" s="136" t="s">
        <v>458</v>
      </c>
      <c r="B97" s="136" t="s">
        <v>459</v>
      </c>
      <c r="C97" s="179">
        <v>25</v>
      </c>
      <c r="D97" s="120"/>
      <c r="E97" s="121"/>
      <c r="F97" s="121"/>
      <c r="G97" s="121"/>
      <c r="H97" s="240"/>
      <c r="I97" s="185">
        <f t="shared" si="10"/>
        <v>25</v>
      </c>
      <c r="J97" s="186">
        <f t="shared" si="11"/>
        <v>25</v>
      </c>
      <c r="K97" s="185">
        <f t="shared" si="12"/>
        <v>0</v>
      </c>
      <c r="L97" s="187">
        <f t="shared" si="13"/>
        <v>0</v>
      </c>
      <c r="M97" s="184" t="str">
        <f t="shared" si="15"/>
        <v xml:space="preserve"> </v>
      </c>
      <c r="N97" s="186">
        <f t="shared" si="16"/>
        <v>25</v>
      </c>
      <c r="O97" s="208">
        <v>2.65</v>
      </c>
    </row>
    <row r="98" spans="1:15" x14ac:dyDescent="0.2">
      <c r="A98" s="136" t="s">
        <v>460</v>
      </c>
      <c r="B98" s="136" t="s">
        <v>461</v>
      </c>
      <c r="C98" s="179">
        <v>16</v>
      </c>
      <c r="D98" s="120"/>
      <c r="E98" s="121"/>
      <c r="F98" s="121"/>
      <c r="G98" s="121"/>
      <c r="H98" s="240"/>
      <c r="I98" s="185">
        <f t="shared" si="10"/>
        <v>16</v>
      </c>
      <c r="J98" s="186">
        <f t="shared" si="11"/>
        <v>16</v>
      </c>
      <c r="K98" s="185">
        <f t="shared" si="12"/>
        <v>0</v>
      </c>
      <c r="L98" s="187">
        <f t="shared" si="13"/>
        <v>0</v>
      </c>
      <c r="M98" s="184" t="str">
        <f t="shared" si="15"/>
        <v xml:space="preserve"> </v>
      </c>
      <c r="N98" s="186">
        <f t="shared" si="16"/>
        <v>16</v>
      </c>
      <c r="O98" s="208">
        <v>1.25</v>
      </c>
    </row>
    <row r="99" spans="1:15" x14ac:dyDescent="0.2">
      <c r="A99" s="136" t="s">
        <v>462</v>
      </c>
      <c r="B99" s="136" t="s">
        <v>463</v>
      </c>
      <c r="C99" s="179">
        <v>101.69999694824219</v>
      </c>
      <c r="D99" s="120"/>
      <c r="E99" s="121"/>
      <c r="F99" s="121"/>
      <c r="G99" s="121"/>
      <c r="H99" s="240"/>
      <c r="I99" s="185">
        <f t="shared" si="10"/>
        <v>101.69999694824219</v>
      </c>
      <c r="J99" s="186">
        <f t="shared" si="11"/>
        <v>101.69999694824219</v>
      </c>
      <c r="K99" s="185">
        <f t="shared" si="12"/>
        <v>0</v>
      </c>
      <c r="L99" s="187">
        <f t="shared" si="13"/>
        <v>0</v>
      </c>
      <c r="M99" s="184" t="str">
        <f t="shared" si="15"/>
        <v xml:space="preserve"> </v>
      </c>
      <c r="N99" s="186">
        <f t="shared" si="16"/>
        <v>101.69999694824219</v>
      </c>
      <c r="O99" s="208">
        <v>10.800000191000001</v>
      </c>
    </row>
    <row r="100" spans="1:15" x14ac:dyDescent="0.2">
      <c r="A100" s="136" t="s">
        <v>464</v>
      </c>
      <c r="B100" s="136" t="s">
        <v>1120</v>
      </c>
      <c r="C100" s="179">
        <v>14</v>
      </c>
      <c r="D100" s="120"/>
      <c r="E100" s="121"/>
      <c r="F100" s="121"/>
      <c r="G100" s="121"/>
      <c r="H100" s="240"/>
      <c r="I100" s="185">
        <f t="shared" si="10"/>
        <v>14</v>
      </c>
      <c r="J100" s="186">
        <f t="shared" si="11"/>
        <v>14</v>
      </c>
      <c r="K100" s="185">
        <f t="shared" si="12"/>
        <v>0</v>
      </c>
      <c r="L100" s="187">
        <f t="shared" si="13"/>
        <v>0</v>
      </c>
      <c r="M100" s="184" t="str">
        <f t="shared" si="15"/>
        <v xml:space="preserve"> </v>
      </c>
      <c r="N100" s="186">
        <f t="shared" si="16"/>
        <v>14</v>
      </c>
      <c r="O100" s="208">
        <v>1.44</v>
      </c>
    </row>
    <row r="101" spans="1:15" x14ac:dyDescent="0.2">
      <c r="A101" s="136" t="s">
        <v>465</v>
      </c>
      <c r="B101" s="136" t="s">
        <v>466</v>
      </c>
      <c r="C101" s="178">
        <v>6.3</v>
      </c>
      <c r="D101" s="120"/>
      <c r="E101" s="121"/>
      <c r="F101" s="121"/>
      <c r="G101" s="121"/>
      <c r="H101" s="240"/>
      <c r="I101" s="185">
        <f t="shared" si="10"/>
        <v>6.3</v>
      </c>
      <c r="J101" s="186">
        <f t="shared" si="11"/>
        <v>6.3</v>
      </c>
      <c r="K101" s="185">
        <f t="shared" si="12"/>
        <v>0</v>
      </c>
      <c r="L101" s="187">
        <f t="shared" si="13"/>
        <v>0</v>
      </c>
      <c r="M101" s="184" t="str">
        <f t="shared" si="15"/>
        <v xml:space="preserve"> </v>
      </c>
      <c r="N101" s="186">
        <f t="shared" si="16"/>
        <v>6.3</v>
      </c>
      <c r="O101" s="208">
        <v>0.55000000000000004</v>
      </c>
    </row>
    <row r="102" spans="1:15" x14ac:dyDescent="0.2">
      <c r="A102" s="136" t="s">
        <v>467</v>
      </c>
      <c r="B102" s="136" t="s">
        <v>468</v>
      </c>
      <c r="C102" s="178">
        <v>16.7</v>
      </c>
      <c r="D102" s="120"/>
      <c r="E102" s="121"/>
      <c r="F102" s="121"/>
      <c r="G102" s="121"/>
      <c r="H102" s="240"/>
      <c r="I102" s="185">
        <f t="shared" si="10"/>
        <v>16.7</v>
      </c>
      <c r="J102" s="186">
        <f t="shared" si="11"/>
        <v>16.7</v>
      </c>
      <c r="K102" s="185">
        <f t="shared" si="12"/>
        <v>0</v>
      </c>
      <c r="L102" s="187">
        <f t="shared" si="13"/>
        <v>0</v>
      </c>
      <c r="M102" s="184" t="str">
        <f t="shared" si="15"/>
        <v xml:space="preserve"> </v>
      </c>
      <c r="N102" s="186">
        <f t="shared" si="16"/>
        <v>16.7</v>
      </c>
      <c r="O102" s="208">
        <v>1.59</v>
      </c>
    </row>
    <row r="103" spans="1:15" x14ac:dyDescent="0.2">
      <c r="A103" s="136" t="s">
        <v>469</v>
      </c>
      <c r="B103" s="136" t="s">
        <v>470</v>
      </c>
      <c r="C103" s="178">
        <v>16.7</v>
      </c>
      <c r="D103" s="120"/>
      <c r="E103" s="121"/>
      <c r="F103" s="121"/>
      <c r="G103" s="121"/>
      <c r="H103" s="240"/>
      <c r="I103" s="185">
        <f t="shared" si="10"/>
        <v>16.7</v>
      </c>
      <c r="J103" s="186">
        <f t="shared" si="11"/>
        <v>16.7</v>
      </c>
      <c r="K103" s="185">
        <f t="shared" si="12"/>
        <v>0</v>
      </c>
      <c r="L103" s="187">
        <f t="shared" si="13"/>
        <v>0</v>
      </c>
      <c r="M103" s="184" t="str">
        <f t="shared" si="15"/>
        <v xml:space="preserve"> </v>
      </c>
      <c r="N103" s="186">
        <f t="shared" si="16"/>
        <v>16.7</v>
      </c>
      <c r="O103" s="208">
        <v>1.59</v>
      </c>
    </row>
    <row r="104" spans="1:15" x14ac:dyDescent="0.2">
      <c r="A104" s="136" t="s">
        <v>471</v>
      </c>
      <c r="B104" s="136" t="s">
        <v>472</v>
      </c>
      <c r="C104" s="178">
        <v>8.6</v>
      </c>
      <c r="D104" s="120"/>
      <c r="E104" s="121"/>
      <c r="F104" s="121"/>
      <c r="G104" s="121"/>
      <c r="H104" s="240"/>
      <c r="I104" s="185">
        <f t="shared" si="10"/>
        <v>8.6</v>
      </c>
      <c r="J104" s="186">
        <f t="shared" si="11"/>
        <v>8.6</v>
      </c>
      <c r="K104" s="185">
        <f t="shared" si="12"/>
        <v>0</v>
      </c>
      <c r="L104" s="187">
        <f t="shared" si="13"/>
        <v>0</v>
      </c>
      <c r="M104" s="184" t="str">
        <f t="shared" si="15"/>
        <v xml:space="preserve"> </v>
      </c>
      <c r="N104" s="186">
        <f t="shared" si="16"/>
        <v>8.6</v>
      </c>
      <c r="O104" s="208">
        <v>0.9</v>
      </c>
    </row>
    <row r="105" spans="1:15" x14ac:dyDescent="0.2">
      <c r="A105" s="136" t="s">
        <v>473</v>
      </c>
      <c r="B105" s="136" t="s">
        <v>474</v>
      </c>
      <c r="C105" s="178">
        <v>8.6</v>
      </c>
      <c r="D105" s="120"/>
      <c r="E105" s="121"/>
      <c r="F105" s="121"/>
      <c r="G105" s="121"/>
      <c r="H105" s="240"/>
      <c r="I105" s="185">
        <f t="shared" si="10"/>
        <v>8.6</v>
      </c>
      <c r="J105" s="186">
        <f t="shared" si="11"/>
        <v>8.6</v>
      </c>
      <c r="K105" s="185">
        <f t="shared" ref="K105:K111" si="17">D105*(H105*O105)</f>
        <v>0</v>
      </c>
      <c r="L105" s="187">
        <f t="shared" ref="L105:L111" si="18">K105/(IF(D105&lt;=0,1,D105))</f>
        <v>0</v>
      </c>
      <c r="M105" s="184" t="str">
        <f t="shared" si="15"/>
        <v xml:space="preserve"> </v>
      </c>
      <c r="N105" s="186">
        <f t="shared" si="16"/>
        <v>8.6</v>
      </c>
      <c r="O105" s="208">
        <v>0.77</v>
      </c>
    </row>
    <row r="106" spans="1:15" x14ac:dyDescent="0.2">
      <c r="A106" s="136" t="s">
        <v>475</v>
      </c>
      <c r="B106" s="136" t="s">
        <v>476</v>
      </c>
      <c r="C106" s="178">
        <v>8.6</v>
      </c>
      <c r="D106" s="120"/>
      <c r="E106" s="121"/>
      <c r="F106" s="121"/>
      <c r="G106" s="121"/>
      <c r="H106" s="240"/>
      <c r="I106" s="185">
        <f t="shared" si="10"/>
        <v>8.6</v>
      </c>
      <c r="J106" s="186">
        <f t="shared" si="11"/>
        <v>8.6</v>
      </c>
      <c r="K106" s="185">
        <f t="shared" si="17"/>
        <v>0</v>
      </c>
      <c r="L106" s="187">
        <f t="shared" si="18"/>
        <v>0</v>
      </c>
      <c r="M106" s="184" t="str">
        <f t="shared" si="15"/>
        <v xml:space="preserve"> </v>
      </c>
      <c r="N106" s="186">
        <f t="shared" si="16"/>
        <v>8.6</v>
      </c>
      <c r="O106" s="208">
        <v>0.89</v>
      </c>
    </row>
    <row r="107" spans="1:15" x14ac:dyDescent="0.2">
      <c r="A107" s="136" t="s">
        <v>477</v>
      </c>
      <c r="B107" s="136" t="s">
        <v>478</v>
      </c>
      <c r="C107" s="178">
        <v>34.700000000000003</v>
      </c>
      <c r="D107" s="120"/>
      <c r="E107" s="121"/>
      <c r="F107" s="121"/>
      <c r="G107" s="121"/>
      <c r="H107" s="240"/>
      <c r="I107" s="185">
        <f t="shared" si="10"/>
        <v>34.700000000000003</v>
      </c>
      <c r="J107" s="186">
        <f t="shared" si="11"/>
        <v>34.700000000000003</v>
      </c>
      <c r="K107" s="185">
        <f t="shared" si="17"/>
        <v>0</v>
      </c>
      <c r="L107" s="187">
        <f t="shared" si="18"/>
        <v>0</v>
      </c>
      <c r="M107" s="184" t="str">
        <f t="shared" si="15"/>
        <v xml:space="preserve"> </v>
      </c>
      <c r="N107" s="186">
        <f t="shared" si="16"/>
        <v>34.700000000000003</v>
      </c>
      <c r="O107" s="208">
        <v>3.5</v>
      </c>
    </row>
    <row r="108" spans="1:15" x14ac:dyDescent="0.2">
      <c r="A108" s="136" t="s">
        <v>479</v>
      </c>
      <c r="B108" s="136" t="s">
        <v>480</v>
      </c>
      <c r="C108" s="178">
        <v>34.700000000000003</v>
      </c>
      <c r="D108" s="120"/>
      <c r="E108" s="121"/>
      <c r="F108" s="121"/>
      <c r="G108" s="121"/>
      <c r="H108" s="240"/>
      <c r="I108" s="185">
        <f t="shared" si="10"/>
        <v>34.700000000000003</v>
      </c>
      <c r="J108" s="186">
        <f t="shared" si="11"/>
        <v>34.700000000000003</v>
      </c>
      <c r="K108" s="185">
        <f t="shared" si="17"/>
        <v>0</v>
      </c>
      <c r="L108" s="187">
        <f t="shared" si="18"/>
        <v>0</v>
      </c>
      <c r="M108" s="184" t="str">
        <f t="shared" si="15"/>
        <v xml:space="preserve"> </v>
      </c>
      <c r="N108" s="186">
        <f t="shared" si="16"/>
        <v>34.700000000000003</v>
      </c>
      <c r="O108" s="208">
        <v>3.5</v>
      </c>
    </row>
    <row r="109" spans="1:15" x14ac:dyDescent="0.2">
      <c r="A109" s="136" t="s">
        <v>481</v>
      </c>
      <c r="B109" s="136" t="s">
        <v>482</v>
      </c>
      <c r="C109" s="178">
        <v>16.7</v>
      </c>
      <c r="D109" s="120"/>
      <c r="E109" s="121"/>
      <c r="F109" s="121"/>
      <c r="G109" s="121"/>
      <c r="H109" s="240"/>
      <c r="I109" s="185">
        <f t="shared" si="10"/>
        <v>16.7</v>
      </c>
      <c r="J109" s="186">
        <f t="shared" si="11"/>
        <v>16.7</v>
      </c>
      <c r="K109" s="185">
        <f t="shared" si="17"/>
        <v>0</v>
      </c>
      <c r="L109" s="187">
        <f t="shared" si="18"/>
        <v>0</v>
      </c>
      <c r="M109" s="184" t="str">
        <f t="shared" si="15"/>
        <v xml:space="preserve"> </v>
      </c>
      <c r="N109" s="186">
        <f t="shared" si="16"/>
        <v>16.7</v>
      </c>
      <c r="O109" s="208">
        <v>2.0699999999999998</v>
      </c>
    </row>
    <row r="110" spans="1:15" x14ac:dyDescent="0.2">
      <c r="A110" s="136" t="s">
        <v>483</v>
      </c>
      <c r="B110" s="136" t="s">
        <v>484</v>
      </c>
      <c r="C110" s="178">
        <v>34.700000000000003</v>
      </c>
      <c r="D110" s="120"/>
      <c r="E110" s="121"/>
      <c r="F110" s="121"/>
      <c r="G110" s="121"/>
      <c r="H110" s="240"/>
      <c r="I110" s="185">
        <f t="shared" si="10"/>
        <v>34.700000000000003</v>
      </c>
      <c r="J110" s="186">
        <f t="shared" si="11"/>
        <v>34.700000000000003</v>
      </c>
      <c r="K110" s="185">
        <f t="shared" si="17"/>
        <v>0</v>
      </c>
      <c r="L110" s="187">
        <f t="shared" si="18"/>
        <v>0</v>
      </c>
      <c r="M110" s="184" t="str">
        <f t="shared" si="15"/>
        <v xml:space="preserve"> </v>
      </c>
      <c r="N110" s="186">
        <f t="shared" si="16"/>
        <v>34.700000000000003</v>
      </c>
      <c r="O110" s="208">
        <v>3.99</v>
      </c>
    </row>
    <row r="111" spans="1:15" x14ac:dyDescent="0.2">
      <c r="A111" s="136" t="s">
        <v>799</v>
      </c>
      <c r="B111" s="136" t="s">
        <v>852</v>
      </c>
      <c r="C111" s="178"/>
      <c r="D111" s="120"/>
      <c r="E111" s="121"/>
      <c r="F111" s="121"/>
      <c r="G111" s="121"/>
      <c r="H111" s="240"/>
      <c r="I111" s="189">
        <f t="shared" si="10"/>
        <v>0</v>
      </c>
      <c r="J111" s="190">
        <f t="shared" si="11"/>
        <v>0</v>
      </c>
      <c r="K111" s="189">
        <f t="shared" si="17"/>
        <v>0</v>
      </c>
      <c r="L111" s="191">
        <f t="shared" si="18"/>
        <v>0</v>
      </c>
      <c r="M111" s="184" t="str">
        <f t="shared" si="15"/>
        <v xml:space="preserve"> </v>
      </c>
      <c r="N111" s="190">
        <f t="shared" si="16"/>
        <v>0</v>
      </c>
      <c r="O111" s="208">
        <v>3.01</v>
      </c>
    </row>
    <row r="112" spans="1:15" x14ac:dyDescent="0.2">
      <c r="A112" s="136" t="s">
        <v>800</v>
      </c>
      <c r="B112" s="136" t="s">
        <v>853</v>
      </c>
      <c r="C112" s="178"/>
      <c r="D112" s="120"/>
      <c r="E112" s="121"/>
      <c r="F112" s="121"/>
      <c r="G112" s="121"/>
      <c r="H112" s="240"/>
      <c r="I112" s="189">
        <f t="shared" ref="I112" si="19">(C112-(G112*C112))</f>
        <v>0</v>
      </c>
      <c r="J112" s="190">
        <f t="shared" ref="J112" si="20">(1-F112)*C112</f>
        <v>0</v>
      </c>
      <c r="K112" s="189">
        <f t="shared" ref="K112" si="21">D112*(H112*O112)</f>
        <v>0</v>
      </c>
      <c r="L112" s="191">
        <f t="shared" ref="L112" si="22">K112/(IF(D112&lt;=0,1,D112))</f>
        <v>0</v>
      </c>
      <c r="M112" s="184" t="str">
        <f t="shared" si="15"/>
        <v xml:space="preserve"> </v>
      </c>
      <c r="N112" s="190">
        <f t="shared" ref="N112" si="23">K112+I112</f>
        <v>0</v>
      </c>
      <c r="O112" s="208">
        <v>0.9</v>
      </c>
    </row>
  </sheetData>
  <sheetProtection algorithmName="SHA-512" hashValue="htZgFBNFoxOjMNwUFRSQgA3Mu3pyLtdKxLQOFJQfNen7M4qiPQZGQaSykElzoP9c1vF9eVAbxEbujMEgLFuxMQ==" saltValue="w55HHjQYLZyd5EybJIE5Zw==" spinCount="100000" sheet="1" objects="1" scenarios="1"/>
  <mergeCells count="6">
    <mergeCell ref="E8:G8"/>
    <mergeCell ref="K6:N6"/>
    <mergeCell ref="I8:J8"/>
    <mergeCell ref="K8:N8"/>
    <mergeCell ref="A5:B6"/>
    <mergeCell ref="H7:H8"/>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WheeledVehicles!$AN$8:$AN$27</xm:f>
          </x14:formula1>
          <xm:sqref>E9:G112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9"/>
  <sheetViews>
    <sheetView workbookViewId="0">
      <pane xSplit="2" ySplit="8" topLeftCell="C9" activePane="bottomRight" state="frozen"/>
      <selection pane="topRight" activeCell="D1" sqref="D1"/>
      <selection pane="bottomLeft" activeCell="A8" sqref="A8"/>
      <selection pane="bottomRight"/>
    </sheetView>
  </sheetViews>
  <sheetFormatPr defaultRowHeight="15" x14ac:dyDescent="0.25"/>
  <cols>
    <col min="1" max="1" width="10.140625" style="144" customWidth="1"/>
    <col min="2" max="2" width="71.28515625" style="144" bestFit="1" customWidth="1"/>
    <col min="3" max="3" width="16.42578125" style="144" bestFit="1" customWidth="1"/>
    <col min="4" max="4" width="13.28515625" style="144" bestFit="1" customWidth="1"/>
    <col min="5" max="7" width="21.7109375" style="144" customWidth="1"/>
    <col min="8" max="8" width="12.28515625" style="243" customWidth="1"/>
    <col min="9" max="9" width="21.7109375" style="144" customWidth="1"/>
    <col min="10" max="16" width="30.7109375" style="144" customWidth="1"/>
    <col min="17" max="16384" width="9.140625" style="144"/>
  </cols>
  <sheetData>
    <row r="1" spans="1:16" ht="14.25" customHeight="1" x14ac:dyDescent="0.25">
      <c r="A1" s="17" t="s">
        <v>751</v>
      </c>
      <c r="B1" s="12"/>
      <c r="C1" s="12"/>
      <c r="D1" s="12"/>
      <c r="E1" s="12"/>
      <c r="F1" s="12"/>
      <c r="G1" s="12"/>
      <c r="H1" s="123"/>
      <c r="I1" s="123"/>
      <c r="J1" s="13"/>
      <c r="K1" s="13"/>
      <c r="L1" s="13"/>
      <c r="M1" s="13"/>
      <c r="N1" s="13"/>
      <c r="O1" s="13"/>
      <c r="P1" s="124"/>
    </row>
    <row r="2" spans="1:16" ht="14.25" customHeight="1" x14ac:dyDescent="0.25">
      <c r="A2" s="18" t="s">
        <v>891</v>
      </c>
      <c r="B2" s="12"/>
      <c r="C2" s="12"/>
      <c r="D2" s="12"/>
      <c r="E2" s="12"/>
      <c r="F2" s="12"/>
      <c r="G2" s="12"/>
      <c r="H2" s="123"/>
      <c r="I2" s="123"/>
      <c r="J2" s="13"/>
      <c r="K2" s="13"/>
      <c r="L2" s="13"/>
      <c r="M2" s="13"/>
      <c r="N2" s="13"/>
      <c r="O2" s="13"/>
      <c r="P2" s="124"/>
    </row>
    <row r="3" spans="1:16" ht="14.25" customHeight="1" x14ac:dyDescent="0.25">
      <c r="A3" s="18" t="s">
        <v>907</v>
      </c>
      <c r="B3" s="12"/>
      <c r="C3" s="12"/>
      <c r="D3" s="12"/>
      <c r="E3" s="12"/>
      <c r="F3" s="12"/>
      <c r="G3" s="12"/>
      <c r="H3" s="123"/>
      <c r="I3" s="123"/>
      <c r="J3" s="13"/>
      <c r="K3" s="13"/>
      <c r="L3" s="13"/>
      <c r="M3" s="13"/>
      <c r="N3" s="13"/>
      <c r="O3" s="13"/>
      <c r="P3" s="124"/>
    </row>
    <row r="4" spans="1:16" ht="14.25" customHeight="1" x14ac:dyDescent="0.25">
      <c r="A4" s="18" t="s">
        <v>908</v>
      </c>
      <c r="B4" s="12"/>
      <c r="C4" s="12"/>
      <c r="D4" s="12"/>
      <c r="E4" s="12"/>
      <c r="F4" s="12"/>
      <c r="G4" s="12"/>
      <c r="H4" s="123"/>
      <c r="I4" s="123"/>
      <c r="J4" s="13"/>
      <c r="K4" s="13"/>
      <c r="L4" s="13"/>
      <c r="M4" s="13"/>
      <c r="N4" s="13"/>
      <c r="O4" s="13"/>
      <c r="P4" s="22"/>
    </row>
    <row r="5" spans="1:16" ht="14.25" customHeight="1" x14ac:dyDescent="0.25">
      <c r="A5" s="244" t="s">
        <v>962</v>
      </c>
      <c r="B5" s="244"/>
      <c r="C5" s="12"/>
      <c r="D5" s="12"/>
      <c r="E5" s="12"/>
      <c r="F5" s="12"/>
      <c r="G5" s="12"/>
      <c r="H5" s="125"/>
      <c r="I5" s="125"/>
      <c r="J5" s="36"/>
      <c r="K5" s="36"/>
      <c r="L5" s="36"/>
      <c r="M5" s="36"/>
      <c r="N5" s="36"/>
      <c r="O5" s="36"/>
      <c r="P5" s="126"/>
    </row>
    <row r="6" spans="1:16" s="145" customFormat="1" ht="14.25" customHeight="1" x14ac:dyDescent="0.25">
      <c r="A6" s="245"/>
      <c r="B6" s="245"/>
      <c r="C6" s="39"/>
      <c r="D6" s="39"/>
      <c r="E6" s="70"/>
      <c r="F6" s="70"/>
      <c r="G6" s="70"/>
      <c r="H6" s="141"/>
      <c r="I6" s="149"/>
      <c r="J6" s="71"/>
      <c r="K6" s="72"/>
      <c r="L6" s="254"/>
      <c r="M6" s="255"/>
      <c r="N6" s="255"/>
      <c r="O6" s="256"/>
      <c r="P6" s="127"/>
    </row>
    <row r="7" spans="1:16" ht="78" thickBot="1" x14ac:dyDescent="0.3">
      <c r="A7" s="37"/>
      <c r="B7" s="37"/>
      <c r="C7" s="117" t="s">
        <v>890</v>
      </c>
      <c r="D7" s="25" t="s">
        <v>486</v>
      </c>
      <c r="E7" s="117" t="s">
        <v>950</v>
      </c>
      <c r="F7" s="117" t="s">
        <v>897</v>
      </c>
      <c r="G7" s="117" t="s">
        <v>861</v>
      </c>
      <c r="H7" s="262" t="s">
        <v>485</v>
      </c>
      <c r="I7" s="150" t="s">
        <v>959</v>
      </c>
      <c r="J7" s="148" t="s">
        <v>951</v>
      </c>
      <c r="K7" s="46" t="s">
        <v>952</v>
      </c>
      <c r="L7" s="98" t="s">
        <v>957</v>
      </c>
      <c r="M7" s="28" t="s">
        <v>953</v>
      </c>
      <c r="N7" s="47" t="s">
        <v>1123</v>
      </c>
      <c r="O7" s="99" t="s">
        <v>958</v>
      </c>
      <c r="P7" s="122" t="s">
        <v>949</v>
      </c>
    </row>
    <row r="8" spans="1:16" ht="16.5" thickTop="1" thickBot="1" x14ac:dyDescent="0.3">
      <c r="A8" s="25" t="s">
        <v>486</v>
      </c>
      <c r="B8" s="25" t="s">
        <v>487</v>
      </c>
      <c r="C8" s="50" t="s">
        <v>895</v>
      </c>
      <c r="D8" s="25" t="s">
        <v>896</v>
      </c>
      <c r="E8" s="249" t="s">
        <v>894</v>
      </c>
      <c r="F8" s="249"/>
      <c r="G8" s="249"/>
      <c r="H8" s="264"/>
      <c r="I8" s="257" t="s">
        <v>2</v>
      </c>
      <c r="J8" s="259"/>
      <c r="K8" s="258"/>
      <c r="L8" s="257" t="s">
        <v>2</v>
      </c>
      <c r="M8" s="259"/>
      <c r="N8" s="259"/>
      <c r="O8" s="258"/>
      <c r="P8" s="140" t="s">
        <v>948</v>
      </c>
    </row>
    <row r="9" spans="1:16" s="146" customFormat="1" ht="15.75" thickTop="1" x14ac:dyDescent="0.25">
      <c r="A9" s="209" t="s">
        <v>628</v>
      </c>
      <c r="B9" s="209" t="s">
        <v>629</v>
      </c>
      <c r="C9" s="143">
        <v>1</v>
      </c>
      <c r="D9" s="120">
        <v>2</v>
      </c>
      <c r="E9" s="121"/>
      <c r="F9" s="121"/>
      <c r="G9" s="121"/>
      <c r="H9" s="212">
        <v>10</v>
      </c>
      <c r="I9" s="152">
        <f>IF(C9="N/A","N/A",C9/P9)</f>
        <v>2.1276595798551381</v>
      </c>
      <c r="J9" s="192">
        <f>(C9-(G9*C9))</f>
        <v>1</v>
      </c>
      <c r="K9" s="192">
        <f>(1-F9)*C9</f>
        <v>1</v>
      </c>
      <c r="L9" s="182">
        <f>D9*(H9*P9)</f>
        <v>9.3999999762000002</v>
      </c>
      <c r="M9" s="183">
        <f>L9/(IF(D9&lt;=0,1,D9))</f>
        <v>4.6999999881000001</v>
      </c>
      <c r="N9" s="187" t="str">
        <f>IF(C9*F9=0, " ", M9/(C9*(1-F9)))</f>
        <v xml:space="preserve"> </v>
      </c>
      <c r="O9" s="181">
        <f>L9+J9</f>
        <v>10.3999999762</v>
      </c>
      <c r="P9" s="208">
        <v>0.46999999880999999</v>
      </c>
    </row>
    <row r="10" spans="1:16" s="146" customFormat="1" x14ac:dyDescent="0.25">
      <c r="A10" s="209" t="s">
        <v>630</v>
      </c>
      <c r="B10" s="209" t="s">
        <v>631</v>
      </c>
      <c r="C10" s="142"/>
      <c r="D10" s="120"/>
      <c r="E10" s="151"/>
      <c r="F10" s="151"/>
      <c r="G10" s="151"/>
      <c r="H10" s="213"/>
      <c r="I10" s="153">
        <f t="shared" ref="I10:I68" si="0">IF(C10="N/A","N/A",C10/P10)</f>
        <v>0</v>
      </c>
      <c r="J10" s="192">
        <f t="shared" ref="J10:J69" si="1">(C10-(G10*C10))</f>
        <v>0</v>
      </c>
      <c r="K10" s="192">
        <f t="shared" ref="K10:K69" si="2">(1-F10)*C10</f>
        <v>0</v>
      </c>
      <c r="L10" s="193">
        <f t="shared" ref="L10:L69" si="3">D10*(H10*P10)</f>
        <v>0</v>
      </c>
      <c r="M10" s="192">
        <f>L10/(IF(D10&lt;=0,1,D10))</f>
        <v>0</v>
      </c>
      <c r="N10" s="187" t="str">
        <f t="shared" ref="N10:N69" si="4">IF(C10*F10=0, " ", M10/(C10*(1-F10)))</f>
        <v xml:space="preserve"> </v>
      </c>
      <c r="O10" s="188">
        <f>L10+J10</f>
        <v>0</v>
      </c>
      <c r="P10" s="208">
        <v>3.2200000285999999</v>
      </c>
    </row>
    <row r="11" spans="1:16" s="146" customFormat="1" ht="26.25" x14ac:dyDescent="0.25">
      <c r="A11" s="209" t="s">
        <v>632</v>
      </c>
      <c r="B11" s="209" t="s">
        <v>633</v>
      </c>
      <c r="C11" s="143">
        <v>82</v>
      </c>
      <c r="D11" s="120"/>
      <c r="E11" s="151"/>
      <c r="F11" s="151"/>
      <c r="G11" s="151"/>
      <c r="H11" s="213"/>
      <c r="I11" s="153">
        <f t="shared" si="0"/>
        <v>15.708812891898265</v>
      </c>
      <c r="J11" s="192">
        <f t="shared" si="1"/>
        <v>82</v>
      </c>
      <c r="K11" s="192">
        <f t="shared" si="2"/>
        <v>82</v>
      </c>
      <c r="L11" s="193">
        <f t="shared" si="3"/>
        <v>0</v>
      </c>
      <c r="M11" s="192">
        <f t="shared" ref="M11:M69" si="5">L11/(IF(D11&lt;=0,1,D11))</f>
        <v>0</v>
      </c>
      <c r="N11" s="187" t="str">
        <f t="shared" si="4"/>
        <v xml:space="preserve"> </v>
      </c>
      <c r="O11" s="188">
        <f t="shared" ref="O11:O69" si="6">L11+J11</f>
        <v>82</v>
      </c>
      <c r="P11" s="208">
        <v>5.2199997902000002</v>
      </c>
    </row>
    <row r="12" spans="1:16" s="146" customFormat="1" ht="26.25" x14ac:dyDescent="0.25">
      <c r="A12" s="209" t="s">
        <v>634</v>
      </c>
      <c r="B12" s="209" t="s">
        <v>635</v>
      </c>
      <c r="C12" s="143">
        <v>148</v>
      </c>
      <c r="D12" s="120"/>
      <c r="E12" s="151"/>
      <c r="F12" s="151"/>
      <c r="G12" s="151"/>
      <c r="H12" s="213"/>
      <c r="I12" s="153">
        <f t="shared" si="0"/>
        <v>20.054200231138143</v>
      </c>
      <c r="J12" s="192">
        <f t="shared" si="1"/>
        <v>148</v>
      </c>
      <c r="K12" s="192">
        <f t="shared" si="2"/>
        <v>148</v>
      </c>
      <c r="L12" s="193">
        <f t="shared" si="3"/>
        <v>0</v>
      </c>
      <c r="M12" s="192">
        <f t="shared" si="5"/>
        <v>0</v>
      </c>
      <c r="N12" s="187" t="str">
        <f t="shared" si="4"/>
        <v xml:space="preserve"> </v>
      </c>
      <c r="O12" s="188">
        <f t="shared" si="6"/>
        <v>148</v>
      </c>
      <c r="P12" s="208">
        <v>7.3800001143999996</v>
      </c>
    </row>
    <row r="13" spans="1:16" s="146" customFormat="1" ht="26.25" x14ac:dyDescent="0.25">
      <c r="A13" s="209" t="s">
        <v>636</v>
      </c>
      <c r="B13" s="209" t="s">
        <v>1121</v>
      </c>
      <c r="C13" s="143">
        <v>82</v>
      </c>
      <c r="D13" s="120"/>
      <c r="E13" s="151"/>
      <c r="F13" s="151"/>
      <c r="G13" s="151"/>
      <c r="H13" s="213"/>
      <c r="I13" s="153">
        <f t="shared" si="0"/>
        <v>15.7088122605364</v>
      </c>
      <c r="J13" s="192">
        <f t="shared" si="1"/>
        <v>82</v>
      </c>
      <c r="K13" s="192">
        <f t="shared" si="2"/>
        <v>82</v>
      </c>
      <c r="L13" s="193">
        <f t="shared" si="3"/>
        <v>0</v>
      </c>
      <c r="M13" s="192">
        <f t="shared" si="5"/>
        <v>0</v>
      </c>
      <c r="N13" s="187" t="str">
        <f t="shared" si="4"/>
        <v xml:space="preserve"> </v>
      </c>
      <c r="O13" s="188">
        <f t="shared" si="6"/>
        <v>82</v>
      </c>
      <c r="P13" s="208">
        <v>5.22</v>
      </c>
    </row>
    <row r="14" spans="1:16" s="146" customFormat="1" x14ac:dyDescent="0.25">
      <c r="A14" s="209" t="s">
        <v>637</v>
      </c>
      <c r="B14" s="209" t="s">
        <v>638</v>
      </c>
      <c r="C14" s="142"/>
      <c r="D14" s="120"/>
      <c r="E14" s="151"/>
      <c r="F14" s="151"/>
      <c r="G14" s="151"/>
      <c r="H14" s="213"/>
      <c r="I14" s="153">
        <f t="shared" si="0"/>
        <v>0</v>
      </c>
      <c r="J14" s="192">
        <f t="shared" si="1"/>
        <v>0</v>
      </c>
      <c r="K14" s="192">
        <f t="shared" si="2"/>
        <v>0</v>
      </c>
      <c r="L14" s="193">
        <f t="shared" si="3"/>
        <v>0</v>
      </c>
      <c r="M14" s="192">
        <f t="shared" si="5"/>
        <v>0</v>
      </c>
      <c r="N14" s="187" t="str">
        <f t="shared" si="4"/>
        <v xml:space="preserve"> </v>
      </c>
      <c r="O14" s="188">
        <f t="shared" si="6"/>
        <v>0</v>
      </c>
      <c r="P14" s="208">
        <v>4</v>
      </c>
    </row>
    <row r="15" spans="1:16" s="146" customFormat="1" ht="26.25" x14ac:dyDescent="0.25">
      <c r="A15" s="209" t="s">
        <v>639</v>
      </c>
      <c r="B15" s="209" t="s">
        <v>640</v>
      </c>
      <c r="C15" s="142"/>
      <c r="D15" s="120"/>
      <c r="E15" s="151"/>
      <c r="F15" s="151"/>
      <c r="G15" s="151"/>
      <c r="H15" s="213"/>
      <c r="I15" s="153">
        <f t="shared" si="0"/>
        <v>0</v>
      </c>
      <c r="J15" s="192">
        <f t="shared" si="1"/>
        <v>0</v>
      </c>
      <c r="K15" s="192">
        <f t="shared" si="2"/>
        <v>0</v>
      </c>
      <c r="L15" s="193">
        <f t="shared" si="3"/>
        <v>0</v>
      </c>
      <c r="M15" s="192">
        <f t="shared" si="5"/>
        <v>0</v>
      </c>
      <c r="N15" s="187" t="str">
        <f t="shared" si="4"/>
        <v xml:space="preserve"> </v>
      </c>
      <c r="O15" s="188">
        <f t="shared" si="6"/>
        <v>0</v>
      </c>
      <c r="P15" s="208">
        <v>6.1</v>
      </c>
    </row>
    <row r="16" spans="1:16" s="146" customFormat="1" ht="26.25" x14ac:dyDescent="0.25">
      <c r="A16" s="209" t="s">
        <v>641</v>
      </c>
      <c r="B16" s="209" t="s">
        <v>642</v>
      </c>
      <c r="C16" s="143">
        <v>100</v>
      </c>
      <c r="D16" s="120"/>
      <c r="E16" s="151"/>
      <c r="F16" s="151"/>
      <c r="G16" s="151"/>
      <c r="H16" s="213"/>
      <c r="I16" s="153">
        <f t="shared" si="0"/>
        <v>5</v>
      </c>
      <c r="J16" s="192">
        <f t="shared" si="1"/>
        <v>100</v>
      </c>
      <c r="K16" s="192">
        <f t="shared" si="2"/>
        <v>100</v>
      </c>
      <c r="L16" s="193">
        <f t="shared" si="3"/>
        <v>0</v>
      </c>
      <c r="M16" s="192">
        <f t="shared" si="5"/>
        <v>0</v>
      </c>
      <c r="N16" s="187" t="str">
        <f t="shared" si="4"/>
        <v xml:space="preserve"> </v>
      </c>
      <c r="O16" s="188">
        <f t="shared" si="6"/>
        <v>100</v>
      </c>
      <c r="P16" s="208">
        <v>20</v>
      </c>
    </row>
    <row r="17" spans="1:16" s="146" customFormat="1" x14ac:dyDescent="0.25">
      <c r="A17" s="209" t="s">
        <v>960</v>
      </c>
      <c r="B17" s="209" t="s">
        <v>961</v>
      </c>
      <c r="C17" s="142"/>
      <c r="D17" s="120"/>
      <c r="E17" s="151"/>
      <c r="F17" s="151"/>
      <c r="G17" s="151"/>
      <c r="H17" s="213"/>
      <c r="I17" s="153">
        <f t="shared" si="0"/>
        <v>0</v>
      </c>
      <c r="J17" s="192">
        <f t="shared" si="1"/>
        <v>0</v>
      </c>
      <c r="K17" s="192">
        <f t="shared" si="2"/>
        <v>0</v>
      </c>
      <c r="L17" s="193">
        <f t="shared" si="3"/>
        <v>0</v>
      </c>
      <c r="M17" s="192">
        <f t="shared" si="5"/>
        <v>0</v>
      </c>
      <c r="N17" s="187" t="str">
        <f t="shared" si="4"/>
        <v xml:space="preserve"> </v>
      </c>
      <c r="O17" s="188">
        <f t="shared" si="6"/>
        <v>0</v>
      </c>
      <c r="P17" s="208">
        <v>4.4000000000000004</v>
      </c>
    </row>
    <row r="18" spans="1:16" s="146" customFormat="1" x14ac:dyDescent="0.25">
      <c r="A18" s="209" t="s">
        <v>643</v>
      </c>
      <c r="B18" s="209" t="s">
        <v>644</v>
      </c>
      <c r="C18" s="143">
        <v>36</v>
      </c>
      <c r="D18" s="120"/>
      <c r="E18" s="151"/>
      <c r="F18" s="151"/>
      <c r="G18" s="151"/>
      <c r="H18" s="213"/>
      <c r="I18" s="153">
        <f t="shared" si="0"/>
        <v>1.8</v>
      </c>
      <c r="J18" s="192">
        <f t="shared" si="1"/>
        <v>36</v>
      </c>
      <c r="K18" s="192">
        <f t="shared" si="2"/>
        <v>36</v>
      </c>
      <c r="L18" s="193">
        <f t="shared" si="3"/>
        <v>0</v>
      </c>
      <c r="M18" s="192">
        <f t="shared" si="5"/>
        <v>0</v>
      </c>
      <c r="N18" s="187" t="str">
        <f t="shared" si="4"/>
        <v xml:space="preserve"> </v>
      </c>
      <c r="O18" s="188">
        <f t="shared" si="6"/>
        <v>36</v>
      </c>
      <c r="P18" s="208">
        <v>20</v>
      </c>
    </row>
    <row r="19" spans="1:16" s="146" customFormat="1" x14ac:dyDescent="0.25">
      <c r="A19" s="209" t="s">
        <v>645</v>
      </c>
      <c r="B19" s="209" t="s">
        <v>646</v>
      </c>
      <c r="C19" s="143">
        <v>75</v>
      </c>
      <c r="D19" s="120"/>
      <c r="E19" s="151"/>
      <c r="F19" s="151"/>
      <c r="G19" s="151"/>
      <c r="H19" s="213"/>
      <c r="I19" s="153">
        <f t="shared" si="0"/>
        <v>17.045454545454543</v>
      </c>
      <c r="J19" s="192">
        <f t="shared" si="1"/>
        <v>75</v>
      </c>
      <c r="K19" s="192">
        <f t="shared" si="2"/>
        <v>75</v>
      </c>
      <c r="L19" s="193">
        <f t="shared" si="3"/>
        <v>0</v>
      </c>
      <c r="M19" s="192">
        <f t="shared" si="5"/>
        <v>0</v>
      </c>
      <c r="N19" s="187" t="str">
        <f t="shared" si="4"/>
        <v xml:space="preserve"> </v>
      </c>
      <c r="O19" s="188">
        <f t="shared" si="6"/>
        <v>75</v>
      </c>
      <c r="P19" s="208">
        <v>4.4000000000000004</v>
      </c>
    </row>
    <row r="20" spans="1:16" s="146" customFormat="1" x14ac:dyDescent="0.25">
      <c r="A20" s="209" t="s">
        <v>647</v>
      </c>
      <c r="B20" s="209" t="s">
        <v>648</v>
      </c>
      <c r="C20" s="143">
        <v>75</v>
      </c>
      <c r="D20" s="120"/>
      <c r="E20" s="151"/>
      <c r="F20" s="151"/>
      <c r="G20" s="151"/>
      <c r="H20" s="213"/>
      <c r="I20" s="153">
        <f t="shared" si="0"/>
        <v>17.045454545454543</v>
      </c>
      <c r="J20" s="192">
        <f t="shared" si="1"/>
        <v>75</v>
      </c>
      <c r="K20" s="192">
        <f t="shared" si="2"/>
        <v>75</v>
      </c>
      <c r="L20" s="193">
        <f t="shared" si="3"/>
        <v>0</v>
      </c>
      <c r="M20" s="192">
        <f t="shared" si="5"/>
        <v>0</v>
      </c>
      <c r="N20" s="187" t="str">
        <f t="shared" si="4"/>
        <v xml:space="preserve"> </v>
      </c>
      <c r="O20" s="188">
        <f t="shared" si="6"/>
        <v>75</v>
      </c>
      <c r="P20" s="208">
        <v>4.4000000000000004</v>
      </c>
    </row>
    <row r="21" spans="1:16" s="146" customFormat="1" ht="26.25" x14ac:dyDescent="0.25">
      <c r="A21" s="209" t="s">
        <v>649</v>
      </c>
      <c r="B21" s="209" t="s">
        <v>650</v>
      </c>
      <c r="C21" s="143">
        <v>75</v>
      </c>
      <c r="D21" s="120"/>
      <c r="E21" s="151"/>
      <c r="F21" s="151"/>
      <c r="G21" s="151"/>
      <c r="H21" s="213"/>
      <c r="I21" s="153">
        <f t="shared" si="0"/>
        <v>17.045454545454543</v>
      </c>
      <c r="J21" s="192">
        <f t="shared" si="1"/>
        <v>75</v>
      </c>
      <c r="K21" s="192">
        <f t="shared" si="2"/>
        <v>75</v>
      </c>
      <c r="L21" s="193">
        <f t="shared" si="3"/>
        <v>0</v>
      </c>
      <c r="M21" s="192">
        <f t="shared" si="5"/>
        <v>0</v>
      </c>
      <c r="N21" s="187" t="str">
        <f t="shared" si="4"/>
        <v xml:space="preserve"> </v>
      </c>
      <c r="O21" s="188">
        <f t="shared" si="6"/>
        <v>75</v>
      </c>
      <c r="P21" s="208">
        <v>4.4000000000000004</v>
      </c>
    </row>
    <row r="22" spans="1:16" s="146" customFormat="1" ht="15" customHeight="1" x14ac:dyDescent="0.25">
      <c r="A22" s="209" t="s">
        <v>651</v>
      </c>
      <c r="B22" s="209" t="s">
        <v>652</v>
      </c>
      <c r="C22" s="143">
        <v>6</v>
      </c>
      <c r="D22" s="120"/>
      <c r="E22" s="151"/>
      <c r="F22" s="151"/>
      <c r="G22" s="151"/>
      <c r="H22" s="213"/>
      <c r="I22" s="153">
        <f t="shared" si="0"/>
        <v>9.9999996026666835</v>
      </c>
      <c r="J22" s="192">
        <f t="shared" si="1"/>
        <v>6</v>
      </c>
      <c r="K22" s="192">
        <f t="shared" si="2"/>
        <v>6</v>
      </c>
      <c r="L22" s="193">
        <f t="shared" si="3"/>
        <v>0</v>
      </c>
      <c r="M22" s="192">
        <f t="shared" si="5"/>
        <v>0</v>
      </c>
      <c r="N22" s="187" t="str">
        <f t="shared" si="4"/>
        <v xml:space="preserve"> </v>
      </c>
      <c r="O22" s="188">
        <f t="shared" si="6"/>
        <v>6</v>
      </c>
      <c r="P22" s="208">
        <v>0.60000002383999995</v>
      </c>
    </row>
    <row r="23" spans="1:16" s="146" customFormat="1" x14ac:dyDescent="0.25">
      <c r="A23" s="209" t="s">
        <v>653</v>
      </c>
      <c r="B23" s="209" t="s">
        <v>654</v>
      </c>
      <c r="C23" s="142"/>
      <c r="D23" s="120"/>
      <c r="E23" s="151"/>
      <c r="F23" s="151"/>
      <c r="G23" s="151"/>
      <c r="H23" s="213"/>
      <c r="I23" s="153">
        <f t="shared" si="0"/>
        <v>0</v>
      </c>
      <c r="J23" s="192">
        <f t="shared" si="1"/>
        <v>0</v>
      </c>
      <c r="K23" s="192">
        <f t="shared" si="2"/>
        <v>0</v>
      </c>
      <c r="L23" s="193">
        <f t="shared" si="3"/>
        <v>0</v>
      </c>
      <c r="M23" s="192">
        <f t="shared" si="5"/>
        <v>0</v>
      </c>
      <c r="N23" s="187" t="str">
        <f t="shared" si="4"/>
        <v xml:space="preserve"> </v>
      </c>
      <c r="O23" s="188">
        <f t="shared" si="6"/>
        <v>0</v>
      </c>
      <c r="P23" s="208">
        <v>5</v>
      </c>
    </row>
    <row r="24" spans="1:16" s="146" customFormat="1" x14ac:dyDescent="0.25">
      <c r="A24" s="209" t="s">
        <v>655</v>
      </c>
      <c r="B24" s="209" t="s">
        <v>656</v>
      </c>
      <c r="C24" s="143">
        <v>116</v>
      </c>
      <c r="D24" s="120"/>
      <c r="E24" s="151"/>
      <c r="F24" s="151"/>
      <c r="G24" s="151"/>
      <c r="H24" s="213"/>
      <c r="I24" s="153">
        <f t="shared" si="0"/>
        <v>10.545454545454545</v>
      </c>
      <c r="J24" s="192">
        <f t="shared" si="1"/>
        <v>116</v>
      </c>
      <c r="K24" s="192">
        <f t="shared" si="2"/>
        <v>116</v>
      </c>
      <c r="L24" s="193">
        <f t="shared" si="3"/>
        <v>0</v>
      </c>
      <c r="M24" s="192">
        <f t="shared" si="5"/>
        <v>0</v>
      </c>
      <c r="N24" s="187" t="str">
        <f t="shared" si="4"/>
        <v xml:space="preserve"> </v>
      </c>
      <c r="O24" s="188">
        <f t="shared" si="6"/>
        <v>116</v>
      </c>
      <c r="P24" s="208">
        <v>11</v>
      </c>
    </row>
    <row r="25" spans="1:16" s="146" customFormat="1" ht="26.25" x14ac:dyDescent="0.25">
      <c r="A25" s="209" t="s">
        <v>657</v>
      </c>
      <c r="B25" s="209" t="s">
        <v>658</v>
      </c>
      <c r="C25" s="143">
        <v>116</v>
      </c>
      <c r="D25" s="120">
        <v>2</v>
      </c>
      <c r="E25" s="151"/>
      <c r="F25" s="151"/>
      <c r="G25" s="151"/>
      <c r="H25" s="213">
        <v>3</v>
      </c>
      <c r="I25" s="153">
        <f t="shared" si="0"/>
        <v>30.526315789473685</v>
      </c>
      <c r="J25" s="192">
        <f t="shared" si="1"/>
        <v>116</v>
      </c>
      <c r="K25" s="192">
        <f t="shared" si="2"/>
        <v>116</v>
      </c>
      <c r="L25" s="193">
        <f t="shared" si="3"/>
        <v>22.799999999999997</v>
      </c>
      <c r="M25" s="192">
        <f t="shared" si="5"/>
        <v>11.399999999999999</v>
      </c>
      <c r="N25" s="187" t="str">
        <f t="shared" si="4"/>
        <v xml:space="preserve"> </v>
      </c>
      <c r="O25" s="188">
        <f t="shared" si="6"/>
        <v>138.80000000000001</v>
      </c>
      <c r="P25" s="208">
        <v>3.8</v>
      </c>
    </row>
    <row r="26" spans="1:16" s="146" customFormat="1" x14ac:dyDescent="0.25">
      <c r="A26" s="209" t="s">
        <v>659</v>
      </c>
      <c r="B26" s="209" t="s">
        <v>660</v>
      </c>
      <c r="C26" s="143">
        <v>116</v>
      </c>
      <c r="D26" s="120"/>
      <c r="E26" s="151"/>
      <c r="F26" s="151"/>
      <c r="G26" s="151"/>
      <c r="H26" s="213"/>
      <c r="I26" s="153">
        <f t="shared" si="0"/>
        <v>30.526315789473685</v>
      </c>
      <c r="J26" s="192">
        <f t="shared" si="1"/>
        <v>116</v>
      </c>
      <c r="K26" s="192">
        <f t="shared" si="2"/>
        <v>116</v>
      </c>
      <c r="L26" s="193">
        <f t="shared" si="3"/>
        <v>0</v>
      </c>
      <c r="M26" s="192">
        <f t="shared" si="5"/>
        <v>0</v>
      </c>
      <c r="N26" s="187" t="str">
        <f t="shared" si="4"/>
        <v xml:space="preserve"> </v>
      </c>
      <c r="O26" s="188">
        <f t="shared" si="6"/>
        <v>116</v>
      </c>
      <c r="P26" s="208">
        <v>3.8</v>
      </c>
    </row>
    <row r="27" spans="1:16" s="146" customFormat="1" x14ac:dyDescent="0.25">
      <c r="A27" s="209" t="s">
        <v>661</v>
      </c>
      <c r="B27" s="209" t="s">
        <v>662</v>
      </c>
      <c r="C27" s="143">
        <v>116</v>
      </c>
      <c r="D27" s="120"/>
      <c r="E27" s="151"/>
      <c r="F27" s="151"/>
      <c r="G27" s="151"/>
      <c r="H27" s="213"/>
      <c r="I27" s="153">
        <f t="shared" si="0"/>
        <v>30.526316172659286</v>
      </c>
      <c r="J27" s="192">
        <f t="shared" si="1"/>
        <v>116</v>
      </c>
      <c r="K27" s="192">
        <f t="shared" si="2"/>
        <v>116</v>
      </c>
      <c r="L27" s="193">
        <f t="shared" si="3"/>
        <v>0</v>
      </c>
      <c r="M27" s="192">
        <f t="shared" si="5"/>
        <v>0</v>
      </c>
      <c r="N27" s="187" t="str">
        <f t="shared" si="4"/>
        <v xml:space="preserve"> </v>
      </c>
      <c r="O27" s="188">
        <f t="shared" si="6"/>
        <v>116</v>
      </c>
      <c r="P27" s="208">
        <v>3.7999999522999999</v>
      </c>
    </row>
    <row r="28" spans="1:16" s="146" customFormat="1" x14ac:dyDescent="0.25">
      <c r="A28" s="209" t="s">
        <v>663</v>
      </c>
      <c r="B28" s="209" t="s">
        <v>664</v>
      </c>
      <c r="C28" s="143">
        <v>23.3</v>
      </c>
      <c r="D28" s="120"/>
      <c r="E28" s="151"/>
      <c r="F28" s="151"/>
      <c r="G28" s="151"/>
      <c r="H28" s="213"/>
      <c r="I28" s="153">
        <f t="shared" si="0"/>
        <v>3.8833333333333333</v>
      </c>
      <c r="J28" s="192">
        <f t="shared" si="1"/>
        <v>23.3</v>
      </c>
      <c r="K28" s="192">
        <f t="shared" si="2"/>
        <v>23.3</v>
      </c>
      <c r="L28" s="193">
        <f t="shared" si="3"/>
        <v>0</v>
      </c>
      <c r="M28" s="192">
        <f t="shared" si="5"/>
        <v>0</v>
      </c>
      <c r="N28" s="187" t="str">
        <f t="shared" si="4"/>
        <v xml:space="preserve"> </v>
      </c>
      <c r="O28" s="188">
        <f t="shared" si="6"/>
        <v>23.3</v>
      </c>
      <c r="P28" s="208">
        <v>6</v>
      </c>
    </row>
    <row r="29" spans="1:16" s="146" customFormat="1" x14ac:dyDescent="0.25">
      <c r="A29" s="209" t="s">
        <v>665</v>
      </c>
      <c r="B29" s="209" t="s">
        <v>666</v>
      </c>
      <c r="C29" s="143">
        <v>23.3</v>
      </c>
      <c r="D29" s="120"/>
      <c r="E29" s="151"/>
      <c r="F29" s="151"/>
      <c r="G29" s="151"/>
      <c r="H29" s="213"/>
      <c r="I29" s="153">
        <f t="shared" si="0"/>
        <v>3.8833333333333333</v>
      </c>
      <c r="J29" s="192">
        <f t="shared" si="1"/>
        <v>23.3</v>
      </c>
      <c r="K29" s="192">
        <f t="shared" si="2"/>
        <v>23.3</v>
      </c>
      <c r="L29" s="193">
        <f t="shared" si="3"/>
        <v>0</v>
      </c>
      <c r="M29" s="192">
        <f t="shared" si="5"/>
        <v>0</v>
      </c>
      <c r="N29" s="187" t="str">
        <f t="shared" si="4"/>
        <v xml:space="preserve"> </v>
      </c>
      <c r="O29" s="188">
        <f t="shared" si="6"/>
        <v>23.3</v>
      </c>
      <c r="P29" s="208">
        <v>6</v>
      </c>
    </row>
    <row r="30" spans="1:16" s="146" customFormat="1" x14ac:dyDescent="0.25">
      <c r="A30" s="209" t="s">
        <v>667</v>
      </c>
      <c r="B30" s="209" t="s">
        <v>668</v>
      </c>
      <c r="C30" s="142"/>
      <c r="D30" s="120"/>
      <c r="E30" s="151"/>
      <c r="F30" s="151"/>
      <c r="G30" s="151"/>
      <c r="H30" s="213"/>
      <c r="I30" s="153">
        <f t="shared" si="0"/>
        <v>0</v>
      </c>
      <c r="J30" s="192">
        <f t="shared" si="1"/>
        <v>0</v>
      </c>
      <c r="K30" s="192">
        <f t="shared" si="2"/>
        <v>0</v>
      </c>
      <c r="L30" s="193">
        <f t="shared" si="3"/>
        <v>0</v>
      </c>
      <c r="M30" s="192">
        <f t="shared" si="5"/>
        <v>0</v>
      </c>
      <c r="N30" s="187" t="str">
        <f t="shared" si="4"/>
        <v xml:space="preserve"> </v>
      </c>
      <c r="O30" s="188">
        <f t="shared" si="6"/>
        <v>0</v>
      </c>
      <c r="P30" s="208">
        <v>5</v>
      </c>
    </row>
    <row r="31" spans="1:16" s="146" customFormat="1" x14ac:dyDescent="0.25">
      <c r="A31" s="209" t="s">
        <v>669</v>
      </c>
      <c r="B31" s="209" t="s">
        <v>670</v>
      </c>
      <c r="C31" s="143">
        <v>75</v>
      </c>
      <c r="D31" s="120"/>
      <c r="E31" s="151"/>
      <c r="F31" s="151"/>
      <c r="G31" s="151"/>
      <c r="H31" s="213"/>
      <c r="I31" s="153">
        <f t="shared" si="0"/>
        <v>17.045454175878106</v>
      </c>
      <c r="J31" s="192">
        <f t="shared" si="1"/>
        <v>75</v>
      </c>
      <c r="K31" s="192">
        <f t="shared" si="2"/>
        <v>75</v>
      </c>
      <c r="L31" s="193">
        <f t="shared" si="3"/>
        <v>0</v>
      </c>
      <c r="M31" s="192">
        <f t="shared" si="5"/>
        <v>0</v>
      </c>
      <c r="N31" s="187" t="str">
        <f t="shared" si="4"/>
        <v xml:space="preserve"> </v>
      </c>
      <c r="O31" s="188">
        <f t="shared" si="6"/>
        <v>75</v>
      </c>
      <c r="P31" s="208">
        <v>4.4000000954000003</v>
      </c>
    </row>
    <row r="32" spans="1:16" s="146" customFormat="1" x14ac:dyDescent="0.25">
      <c r="A32" s="209" t="s">
        <v>671</v>
      </c>
      <c r="B32" s="209" t="s">
        <v>672</v>
      </c>
      <c r="C32" s="143">
        <v>15</v>
      </c>
      <c r="D32" s="120"/>
      <c r="E32" s="151"/>
      <c r="F32" s="151"/>
      <c r="G32" s="151"/>
      <c r="H32" s="213"/>
      <c r="I32" s="153">
        <f t="shared" si="0"/>
        <v>5</v>
      </c>
      <c r="J32" s="192">
        <f t="shared" si="1"/>
        <v>15</v>
      </c>
      <c r="K32" s="192">
        <f t="shared" si="2"/>
        <v>15</v>
      </c>
      <c r="L32" s="193">
        <f t="shared" si="3"/>
        <v>0</v>
      </c>
      <c r="M32" s="192">
        <f t="shared" si="5"/>
        <v>0</v>
      </c>
      <c r="N32" s="187" t="str">
        <f t="shared" si="4"/>
        <v xml:space="preserve"> </v>
      </c>
      <c r="O32" s="188">
        <f t="shared" si="6"/>
        <v>15</v>
      </c>
      <c r="P32" s="208">
        <v>3</v>
      </c>
    </row>
    <row r="33" spans="1:16" s="146" customFormat="1" x14ac:dyDescent="0.25">
      <c r="A33" s="209" t="s">
        <v>673</v>
      </c>
      <c r="B33" s="209" t="s">
        <v>674</v>
      </c>
      <c r="C33" s="143">
        <v>55</v>
      </c>
      <c r="D33" s="120"/>
      <c r="E33" s="151"/>
      <c r="F33" s="151"/>
      <c r="G33" s="151"/>
      <c r="H33" s="213"/>
      <c r="I33" s="153">
        <f t="shared" si="0"/>
        <v>9.1666666666666661</v>
      </c>
      <c r="J33" s="192">
        <f t="shared" si="1"/>
        <v>55</v>
      </c>
      <c r="K33" s="192">
        <f t="shared" si="2"/>
        <v>55</v>
      </c>
      <c r="L33" s="193">
        <f t="shared" si="3"/>
        <v>0</v>
      </c>
      <c r="M33" s="192">
        <f t="shared" si="5"/>
        <v>0</v>
      </c>
      <c r="N33" s="187" t="str">
        <f t="shared" si="4"/>
        <v xml:space="preserve"> </v>
      </c>
      <c r="O33" s="188">
        <f t="shared" si="6"/>
        <v>55</v>
      </c>
      <c r="P33" s="208">
        <v>6</v>
      </c>
    </row>
    <row r="34" spans="1:16" s="146" customFormat="1" x14ac:dyDescent="0.25">
      <c r="A34" s="209" t="s">
        <v>675</v>
      </c>
      <c r="B34" s="209" t="s">
        <v>676</v>
      </c>
      <c r="C34" s="142"/>
      <c r="D34" s="120"/>
      <c r="E34" s="151"/>
      <c r="F34" s="151"/>
      <c r="G34" s="151"/>
      <c r="H34" s="213"/>
      <c r="I34" s="153">
        <f t="shared" si="0"/>
        <v>0</v>
      </c>
      <c r="J34" s="192">
        <f t="shared" si="1"/>
        <v>0</v>
      </c>
      <c r="K34" s="192">
        <f t="shared" si="2"/>
        <v>0</v>
      </c>
      <c r="L34" s="193">
        <f t="shared" si="3"/>
        <v>0</v>
      </c>
      <c r="M34" s="192">
        <f t="shared" si="5"/>
        <v>0</v>
      </c>
      <c r="N34" s="187" t="str">
        <f t="shared" si="4"/>
        <v xml:space="preserve"> </v>
      </c>
      <c r="O34" s="188">
        <f t="shared" si="6"/>
        <v>0</v>
      </c>
      <c r="P34" s="208">
        <v>6</v>
      </c>
    </row>
    <row r="35" spans="1:16" s="146" customFormat="1" x14ac:dyDescent="0.25">
      <c r="A35" s="209" t="s">
        <v>677</v>
      </c>
      <c r="B35" s="209" t="s">
        <v>678</v>
      </c>
      <c r="C35" s="143">
        <v>55</v>
      </c>
      <c r="D35" s="120"/>
      <c r="E35" s="151"/>
      <c r="F35" s="151"/>
      <c r="G35" s="151"/>
      <c r="H35" s="213"/>
      <c r="I35" s="153">
        <f t="shared" si="0"/>
        <v>36.666666666666664</v>
      </c>
      <c r="J35" s="192">
        <f t="shared" si="1"/>
        <v>55</v>
      </c>
      <c r="K35" s="192">
        <f t="shared" si="2"/>
        <v>55</v>
      </c>
      <c r="L35" s="193">
        <f t="shared" si="3"/>
        <v>0</v>
      </c>
      <c r="M35" s="192">
        <f t="shared" si="5"/>
        <v>0</v>
      </c>
      <c r="N35" s="187" t="str">
        <f t="shared" si="4"/>
        <v xml:space="preserve"> </v>
      </c>
      <c r="O35" s="188">
        <f t="shared" si="6"/>
        <v>55</v>
      </c>
      <c r="P35" s="208">
        <v>1.5</v>
      </c>
    </row>
    <row r="36" spans="1:16" s="146" customFormat="1" ht="15" customHeight="1" x14ac:dyDescent="0.25">
      <c r="A36" s="209" t="s">
        <v>679</v>
      </c>
      <c r="B36" s="209" t="s">
        <v>680</v>
      </c>
      <c r="C36" s="143">
        <v>17</v>
      </c>
      <c r="D36" s="120"/>
      <c r="E36" s="151"/>
      <c r="F36" s="151"/>
      <c r="G36" s="151"/>
      <c r="H36" s="213"/>
      <c r="I36" s="153">
        <f t="shared" si="0"/>
        <v>2.8333333333333335</v>
      </c>
      <c r="J36" s="192">
        <f t="shared" si="1"/>
        <v>17</v>
      </c>
      <c r="K36" s="192">
        <f t="shared" si="2"/>
        <v>17</v>
      </c>
      <c r="L36" s="193">
        <f t="shared" si="3"/>
        <v>0</v>
      </c>
      <c r="M36" s="192">
        <f t="shared" si="5"/>
        <v>0</v>
      </c>
      <c r="N36" s="187" t="str">
        <f t="shared" si="4"/>
        <v xml:space="preserve"> </v>
      </c>
      <c r="O36" s="188">
        <f t="shared" si="6"/>
        <v>17</v>
      </c>
      <c r="P36" s="208">
        <v>6</v>
      </c>
    </row>
    <row r="37" spans="1:16" s="146" customFormat="1" x14ac:dyDescent="0.25">
      <c r="A37" s="209" t="s">
        <v>681</v>
      </c>
      <c r="B37" s="209" t="s">
        <v>682</v>
      </c>
      <c r="C37" s="143">
        <v>17</v>
      </c>
      <c r="D37" s="120"/>
      <c r="E37" s="151"/>
      <c r="F37" s="151"/>
      <c r="G37" s="151"/>
      <c r="H37" s="213"/>
      <c r="I37" s="153">
        <f t="shared" si="0"/>
        <v>2.8333333333333335</v>
      </c>
      <c r="J37" s="192">
        <f t="shared" si="1"/>
        <v>17</v>
      </c>
      <c r="K37" s="192">
        <f t="shared" si="2"/>
        <v>17</v>
      </c>
      <c r="L37" s="193">
        <f t="shared" si="3"/>
        <v>0</v>
      </c>
      <c r="M37" s="192">
        <f t="shared" si="5"/>
        <v>0</v>
      </c>
      <c r="N37" s="187" t="str">
        <f t="shared" si="4"/>
        <v xml:space="preserve"> </v>
      </c>
      <c r="O37" s="188">
        <f t="shared" si="6"/>
        <v>17</v>
      </c>
      <c r="P37" s="208">
        <v>6</v>
      </c>
    </row>
    <row r="38" spans="1:16" s="146" customFormat="1" x14ac:dyDescent="0.25">
      <c r="A38" s="209" t="s">
        <v>683</v>
      </c>
      <c r="B38" s="209" t="s">
        <v>684</v>
      </c>
      <c r="C38" s="143">
        <v>34</v>
      </c>
      <c r="D38" s="120"/>
      <c r="E38" s="151"/>
      <c r="F38" s="151"/>
      <c r="G38" s="151"/>
      <c r="H38" s="213"/>
      <c r="I38" s="153">
        <f t="shared" si="0"/>
        <v>5.666666666666667</v>
      </c>
      <c r="J38" s="192">
        <f t="shared" si="1"/>
        <v>34</v>
      </c>
      <c r="K38" s="192">
        <f t="shared" si="2"/>
        <v>34</v>
      </c>
      <c r="L38" s="193">
        <f t="shared" si="3"/>
        <v>0</v>
      </c>
      <c r="M38" s="192">
        <f t="shared" si="5"/>
        <v>0</v>
      </c>
      <c r="N38" s="187" t="str">
        <f t="shared" si="4"/>
        <v xml:space="preserve"> </v>
      </c>
      <c r="O38" s="188">
        <f t="shared" si="6"/>
        <v>34</v>
      </c>
      <c r="P38" s="208">
        <v>6</v>
      </c>
    </row>
    <row r="39" spans="1:16" s="146" customFormat="1" x14ac:dyDescent="0.25">
      <c r="A39" s="209" t="s">
        <v>685</v>
      </c>
      <c r="B39" s="209" t="s">
        <v>686</v>
      </c>
      <c r="C39" s="143">
        <v>50</v>
      </c>
      <c r="D39" s="120"/>
      <c r="E39" s="151"/>
      <c r="F39" s="151"/>
      <c r="G39" s="151"/>
      <c r="H39" s="213"/>
      <c r="I39" s="153">
        <f t="shared" si="0"/>
        <v>10</v>
      </c>
      <c r="J39" s="192">
        <f t="shared" si="1"/>
        <v>50</v>
      </c>
      <c r="K39" s="192">
        <f t="shared" si="2"/>
        <v>50</v>
      </c>
      <c r="L39" s="193">
        <f t="shared" si="3"/>
        <v>0</v>
      </c>
      <c r="M39" s="192">
        <f t="shared" si="5"/>
        <v>0</v>
      </c>
      <c r="N39" s="187" t="str">
        <f t="shared" si="4"/>
        <v xml:space="preserve"> </v>
      </c>
      <c r="O39" s="188">
        <f t="shared" si="6"/>
        <v>50</v>
      </c>
      <c r="P39" s="208">
        <v>5</v>
      </c>
    </row>
    <row r="40" spans="1:16" s="146" customFormat="1" ht="26.25" x14ac:dyDescent="0.25">
      <c r="A40" s="209" t="s">
        <v>687</v>
      </c>
      <c r="B40" s="209" t="s">
        <v>688</v>
      </c>
      <c r="C40" s="143">
        <v>50</v>
      </c>
      <c r="D40" s="120"/>
      <c r="E40" s="151"/>
      <c r="F40" s="151"/>
      <c r="G40" s="151"/>
      <c r="H40" s="213"/>
      <c r="I40" s="153">
        <f t="shared" si="0"/>
        <v>11.111111111111111</v>
      </c>
      <c r="J40" s="192">
        <f t="shared" si="1"/>
        <v>50</v>
      </c>
      <c r="K40" s="192">
        <f t="shared" si="2"/>
        <v>50</v>
      </c>
      <c r="L40" s="193">
        <f t="shared" si="3"/>
        <v>0</v>
      </c>
      <c r="M40" s="192">
        <f t="shared" si="5"/>
        <v>0</v>
      </c>
      <c r="N40" s="187" t="str">
        <f t="shared" si="4"/>
        <v xml:space="preserve"> </v>
      </c>
      <c r="O40" s="188">
        <f t="shared" si="6"/>
        <v>50</v>
      </c>
      <c r="P40" s="208">
        <v>4.5</v>
      </c>
    </row>
    <row r="41" spans="1:16" s="146" customFormat="1" x14ac:dyDescent="0.25">
      <c r="A41" s="209" t="s">
        <v>689</v>
      </c>
      <c r="B41" s="209" t="s">
        <v>690</v>
      </c>
      <c r="C41" s="143">
        <v>50</v>
      </c>
      <c r="D41" s="120"/>
      <c r="E41" s="151"/>
      <c r="F41" s="151"/>
      <c r="G41" s="151"/>
      <c r="H41" s="213"/>
      <c r="I41" s="153">
        <f t="shared" si="0"/>
        <v>11.111111111111111</v>
      </c>
      <c r="J41" s="192">
        <f t="shared" si="1"/>
        <v>50</v>
      </c>
      <c r="K41" s="192">
        <f t="shared" si="2"/>
        <v>50</v>
      </c>
      <c r="L41" s="193">
        <f t="shared" si="3"/>
        <v>0</v>
      </c>
      <c r="M41" s="192">
        <f t="shared" si="5"/>
        <v>0</v>
      </c>
      <c r="N41" s="187" t="str">
        <f t="shared" si="4"/>
        <v xml:space="preserve"> </v>
      </c>
      <c r="O41" s="188">
        <f t="shared" si="6"/>
        <v>50</v>
      </c>
      <c r="P41" s="208">
        <v>4.5</v>
      </c>
    </row>
    <row r="42" spans="1:16" s="146" customFormat="1" x14ac:dyDescent="0.25">
      <c r="A42" s="209" t="s">
        <v>691</v>
      </c>
      <c r="B42" s="209" t="s">
        <v>692</v>
      </c>
      <c r="C42" s="142"/>
      <c r="D42" s="120"/>
      <c r="E42" s="151"/>
      <c r="F42" s="151"/>
      <c r="G42" s="151"/>
      <c r="H42" s="213"/>
      <c r="I42" s="153">
        <f t="shared" si="0"/>
        <v>0</v>
      </c>
      <c r="J42" s="192">
        <f t="shared" si="1"/>
        <v>0</v>
      </c>
      <c r="K42" s="192">
        <f t="shared" si="2"/>
        <v>0</v>
      </c>
      <c r="L42" s="193">
        <f t="shared" si="3"/>
        <v>0</v>
      </c>
      <c r="M42" s="192">
        <f t="shared" si="5"/>
        <v>0</v>
      </c>
      <c r="N42" s="187" t="str">
        <f t="shared" si="4"/>
        <v xml:space="preserve"> </v>
      </c>
      <c r="O42" s="188">
        <f t="shared" si="6"/>
        <v>0</v>
      </c>
      <c r="P42" s="208">
        <v>7</v>
      </c>
    </row>
    <row r="43" spans="1:16" s="146" customFormat="1" ht="15" customHeight="1" x14ac:dyDescent="0.25">
      <c r="A43" s="209" t="s">
        <v>693</v>
      </c>
      <c r="B43" s="209" t="s">
        <v>694</v>
      </c>
      <c r="C43" s="142"/>
      <c r="D43" s="120"/>
      <c r="E43" s="151"/>
      <c r="F43" s="151"/>
      <c r="G43" s="151"/>
      <c r="H43" s="213"/>
      <c r="I43" s="153">
        <f t="shared" si="0"/>
        <v>0</v>
      </c>
      <c r="J43" s="192">
        <f t="shared" si="1"/>
        <v>0</v>
      </c>
      <c r="K43" s="192">
        <f t="shared" si="2"/>
        <v>0</v>
      </c>
      <c r="L43" s="193">
        <f t="shared" si="3"/>
        <v>0</v>
      </c>
      <c r="M43" s="192">
        <f t="shared" si="5"/>
        <v>0</v>
      </c>
      <c r="N43" s="187" t="str">
        <f t="shared" si="4"/>
        <v xml:space="preserve"> </v>
      </c>
      <c r="O43" s="188">
        <f t="shared" si="6"/>
        <v>0</v>
      </c>
      <c r="P43" s="208">
        <v>2.5</v>
      </c>
    </row>
    <row r="44" spans="1:16" s="146" customFormat="1" x14ac:dyDescent="0.25">
      <c r="A44" s="209" t="s">
        <v>695</v>
      </c>
      <c r="B44" s="209" t="s">
        <v>696</v>
      </c>
      <c r="C44" s="143">
        <v>55</v>
      </c>
      <c r="D44" s="120"/>
      <c r="E44" s="151"/>
      <c r="F44" s="151"/>
      <c r="G44" s="151"/>
      <c r="H44" s="213"/>
      <c r="I44" s="153">
        <f t="shared" si="0"/>
        <v>15.714285714285714</v>
      </c>
      <c r="J44" s="192">
        <f t="shared" si="1"/>
        <v>55</v>
      </c>
      <c r="K44" s="192">
        <f t="shared" si="2"/>
        <v>55</v>
      </c>
      <c r="L44" s="193">
        <f t="shared" si="3"/>
        <v>0</v>
      </c>
      <c r="M44" s="192">
        <f t="shared" si="5"/>
        <v>0</v>
      </c>
      <c r="N44" s="187" t="str">
        <f t="shared" si="4"/>
        <v xml:space="preserve"> </v>
      </c>
      <c r="O44" s="188">
        <f t="shared" si="6"/>
        <v>55</v>
      </c>
      <c r="P44" s="208">
        <v>3.5</v>
      </c>
    </row>
    <row r="45" spans="1:16" s="146" customFormat="1" x14ac:dyDescent="0.25">
      <c r="A45" s="209" t="s">
        <v>697</v>
      </c>
      <c r="B45" s="209" t="s">
        <v>698</v>
      </c>
      <c r="C45" s="143">
        <v>30</v>
      </c>
      <c r="D45" s="120"/>
      <c r="E45" s="151"/>
      <c r="F45" s="151"/>
      <c r="G45" s="151"/>
      <c r="H45" s="213"/>
      <c r="I45" s="153">
        <f t="shared" si="0"/>
        <v>8.5714285714285712</v>
      </c>
      <c r="J45" s="192">
        <f t="shared" si="1"/>
        <v>30</v>
      </c>
      <c r="K45" s="192">
        <f t="shared" si="2"/>
        <v>30</v>
      </c>
      <c r="L45" s="193">
        <f t="shared" si="3"/>
        <v>0</v>
      </c>
      <c r="M45" s="192">
        <f t="shared" si="5"/>
        <v>0</v>
      </c>
      <c r="N45" s="187" t="str">
        <f t="shared" si="4"/>
        <v xml:space="preserve"> </v>
      </c>
      <c r="O45" s="188">
        <f t="shared" si="6"/>
        <v>30</v>
      </c>
      <c r="P45" s="208">
        <v>3.5</v>
      </c>
    </row>
    <row r="46" spans="1:16" s="146" customFormat="1" ht="26.25" x14ac:dyDescent="0.25">
      <c r="A46" s="209" t="s">
        <v>699</v>
      </c>
      <c r="B46" s="209" t="s">
        <v>700</v>
      </c>
      <c r="C46" s="143">
        <v>30</v>
      </c>
      <c r="D46" s="120"/>
      <c r="E46" s="151"/>
      <c r="F46" s="151"/>
      <c r="G46" s="151"/>
      <c r="H46" s="213"/>
      <c r="I46" s="153">
        <f t="shared" si="0"/>
        <v>7.8947368421052637</v>
      </c>
      <c r="J46" s="192">
        <f t="shared" si="1"/>
        <v>30</v>
      </c>
      <c r="K46" s="192">
        <f t="shared" si="2"/>
        <v>30</v>
      </c>
      <c r="L46" s="193">
        <f t="shared" si="3"/>
        <v>0</v>
      </c>
      <c r="M46" s="192">
        <f t="shared" si="5"/>
        <v>0</v>
      </c>
      <c r="N46" s="187" t="str">
        <f t="shared" si="4"/>
        <v xml:space="preserve"> </v>
      </c>
      <c r="O46" s="188">
        <f t="shared" si="6"/>
        <v>30</v>
      </c>
      <c r="P46" s="208">
        <v>3.8</v>
      </c>
    </row>
    <row r="47" spans="1:16" s="146" customFormat="1" x14ac:dyDescent="0.25">
      <c r="A47" s="209" t="s">
        <v>701</v>
      </c>
      <c r="B47" s="209" t="s">
        <v>702</v>
      </c>
      <c r="C47" s="143">
        <v>25</v>
      </c>
      <c r="D47" s="120"/>
      <c r="E47" s="151"/>
      <c r="F47" s="151"/>
      <c r="G47" s="151"/>
      <c r="H47" s="213"/>
      <c r="I47" s="153">
        <f t="shared" si="0"/>
        <v>4.166666666666667</v>
      </c>
      <c r="J47" s="192">
        <f t="shared" si="1"/>
        <v>25</v>
      </c>
      <c r="K47" s="192">
        <f t="shared" si="2"/>
        <v>25</v>
      </c>
      <c r="L47" s="193">
        <f t="shared" si="3"/>
        <v>0</v>
      </c>
      <c r="M47" s="192">
        <f t="shared" si="5"/>
        <v>0</v>
      </c>
      <c r="N47" s="187" t="str">
        <f t="shared" si="4"/>
        <v xml:space="preserve"> </v>
      </c>
      <c r="O47" s="188">
        <f t="shared" si="6"/>
        <v>25</v>
      </c>
      <c r="P47" s="208">
        <v>6</v>
      </c>
    </row>
    <row r="48" spans="1:16" s="146" customFormat="1" ht="26.25" x14ac:dyDescent="0.25">
      <c r="A48" s="209" t="s">
        <v>703</v>
      </c>
      <c r="B48" s="209" t="s">
        <v>704</v>
      </c>
      <c r="C48" s="143">
        <v>65</v>
      </c>
      <c r="D48" s="120"/>
      <c r="E48" s="151"/>
      <c r="F48" s="151"/>
      <c r="G48" s="151"/>
      <c r="H48" s="213"/>
      <c r="I48" s="153">
        <f t="shared" si="0"/>
        <v>10.833333333333334</v>
      </c>
      <c r="J48" s="192">
        <f t="shared" si="1"/>
        <v>65</v>
      </c>
      <c r="K48" s="192">
        <f t="shared" si="2"/>
        <v>65</v>
      </c>
      <c r="L48" s="193">
        <f t="shared" si="3"/>
        <v>0</v>
      </c>
      <c r="M48" s="192">
        <f t="shared" si="5"/>
        <v>0</v>
      </c>
      <c r="N48" s="187" t="str">
        <f t="shared" si="4"/>
        <v xml:space="preserve"> </v>
      </c>
      <c r="O48" s="188">
        <f t="shared" si="6"/>
        <v>65</v>
      </c>
      <c r="P48" s="208">
        <v>6</v>
      </c>
    </row>
    <row r="49" spans="1:16" s="146" customFormat="1" x14ac:dyDescent="0.25">
      <c r="A49" s="209" t="s">
        <v>705</v>
      </c>
      <c r="B49" s="209" t="s">
        <v>706</v>
      </c>
      <c r="C49" s="143">
        <v>66</v>
      </c>
      <c r="D49" s="120"/>
      <c r="E49" s="151"/>
      <c r="F49" s="151"/>
      <c r="G49" s="151"/>
      <c r="H49" s="213"/>
      <c r="I49" s="153">
        <f t="shared" si="0"/>
        <v>11</v>
      </c>
      <c r="J49" s="192">
        <f t="shared" si="1"/>
        <v>66</v>
      </c>
      <c r="K49" s="192">
        <f t="shared" si="2"/>
        <v>66</v>
      </c>
      <c r="L49" s="193">
        <f t="shared" si="3"/>
        <v>0</v>
      </c>
      <c r="M49" s="192">
        <f t="shared" si="5"/>
        <v>0</v>
      </c>
      <c r="N49" s="187" t="str">
        <f t="shared" si="4"/>
        <v xml:space="preserve"> </v>
      </c>
      <c r="O49" s="188">
        <f t="shared" si="6"/>
        <v>66</v>
      </c>
      <c r="P49" s="208">
        <v>6</v>
      </c>
    </row>
    <row r="50" spans="1:16" s="146" customFormat="1" ht="15.75" customHeight="1" x14ac:dyDescent="0.25">
      <c r="A50" s="209" t="s">
        <v>707</v>
      </c>
      <c r="B50" s="209" t="s">
        <v>708</v>
      </c>
      <c r="C50" s="142"/>
      <c r="D50" s="120"/>
      <c r="E50" s="151"/>
      <c r="F50" s="151"/>
      <c r="G50" s="151"/>
      <c r="H50" s="213"/>
      <c r="I50" s="153">
        <f t="shared" si="0"/>
        <v>0</v>
      </c>
      <c r="J50" s="192">
        <f t="shared" si="1"/>
        <v>0</v>
      </c>
      <c r="K50" s="192">
        <f t="shared" si="2"/>
        <v>0</v>
      </c>
      <c r="L50" s="193">
        <f t="shared" si="3"/>
        <v>0</v>
      </c>
      <c r="M50" s="192">
        <f t="shared" si="5"/>
        <v>0</v>
      </c>
      <c r="N50" s="187" t="str">
        <f t="shared" si="4"/>
        <v xml:space="preserve"> </v>
      </c>
      <c r="O50" s="188">
        <f t="shared" si="6"/>
        <v>0</v>
      </c>
      <c r="P50" s="208">
        <v>1.2000000476999999</v>
      </c>
    </row>
    <row r="51" spans="1:16" s="146" customFormat="1" x14ac:dyDescent="0.25">
      <c r="A51" s="209" t="s">
        <v>709</v>
      </c>
      <c r="B51" s="209" t="s">
        <v>710</v>
      </c>
      <c r="C51" s="143">
        <v>65</v>
      </c>
      <c r="D51" s="120"/>
      <c r="E51" s="151"/>
      <c r="F51" s="151"/>
      <c r="G51" s="151"/>
      <c r="H51" s="213"/>
      <c r="I51" s="153">
        <f t="shared" si="0"/>
        <v>9.2857142857142865</v>
      </c>
      <c r="J51" s="192">
        <f t="shared" si="1"/>
        <v>65</v>
      </c>
      <c r="K51" s="192">
        <f t="shared" si="2"/>
        <v>65</v>
      </c>
      <c r="L51" s="193">
        <f t="shared" si="3"/>
        <v>0</v>
      </c>
      <c r="M51" s="192">
        <f t="shared" si="5"/>
        <v>0</v>
      </c>
      <c r="N51" s="187" t="str">
        <f t="shared" si="4"/>
        <v xml:space="preserve"> </v>
      </c>
      <c r="O51" s="188">
        <f t="shared" si="6"/>
        <v>65</v>
      </c>
      <c r="P51" s="208">
        <v>7</v>
      </c>
    </row>
    <row r="52" spans="1:16" s="146" customFormat="1" x14ac:dyDescent="0.25">
      <c r="A52" s="209" t="s">
        <v>711</v>
      </c>
      <c r="B52" s="209" t="s">
        <v>712</v>
      </c>
      <c r="C52" s="143">
        <v>216</v>
      </c>
      <c r="D52" s="120"/>
      <c r="E52" s="151"/>
      <c r="F52" s="151"/>
      <c r="G52" s="151"/>
      <c r="H52" s="213"/>
      <c r="I52" s="153">
        <f t="shared" si="0"/>
        <v>22.736842105263158</v>
      </c>
      <c r="J52" s="192">
        <f t="shared" si="1"/>
        <v>216</v>
      </c>
      <c r="K52" s="192">
        <f t="shared" si="2"/>
        <v>216</v>
      </c>
      <c r="L52" s="193">
        <f t="shared" si="3"/>
        <v>0</v>
      </c>
      <c r="M52" s="192">
        <f t="shared" si="5"/>
        <v>0</v>
      </c>
      <c r="N52" s="187" t="str">
        <f t="shared" si="4"/>
        <v xml:space="preserve"> </v>
      </c>
      <c r="O52" s="188">
        <f t="shared" si="6"/>
        <v>216</v>
      </c>
      <c r="P52" s="208">
        <v>9.5</v>
      </c>
    </row>
    <row r="53" spans="1:16" s="147" customFormat="1" x14ac:dyDescent="0.25">
      <c r="A53" s="209" t="s">
        <v>713</v>
      </c>
      <c r="B53" s="209" t="s">
        <v>714</v>
      </c>
      <c r="C53" s="142"/>
      <c r="D53" s="120"/>
      <c r="E53" s="151"/>
      <c r="F53" s="151"/>
      <c r="G53" s="151"/>
      <c r="H53" s="213"/>
      <c r="I53" s="153">
        <f t="shared" si="0"/>
        <v>0</v>
      </c>
      <c r="J53" s="192">
        <f t="shared" si="1"/>
        <v>0</v>
      </c>
      <c r="K53" s="192">
        <f t="shared" si="2"/>
        <v>0</v>
      </c>
      <c r="L53" s="193">
        <f t="shared" si="3"/>
        <v>0</v>
      </c>
      <c r="M53" s="192">
        <f t="shared" si="5"/>
        <v>0</v>
      </c>
      <c r="N53" s="187" t="str">
        <f t="shared" si="4"/>
        <v xml:space="preserve"> </v>
      </c>
      <c r="O53" s="188">
        <f t="shared" si="6"/>
        <v>0</v>
      </c>
      <c r="P53" s="208">
        <v>9.5</v>
      </c>
    </row>
    <row r="54" spans="1:16" s="147" customFormat="1" x14ac:dyDescent="0.25">
      <c r="A54" s="209" t="s">
        <v>715</v>
      </c>
      <c r="B54" s="209" t="s">
        <v>716</v>
      </c>
      <c r="C54" s="143">
        <v>77.900000000000006</v>
      </c>
      <c r="D54" s="120"/>
      <c r="E54" s="151"/>
      <c r="F54" s="151"/>
      <c r="G54" s="151"/>
      <c r="H54" s="213"/>
      <c r="I54" s="153">
        <f t="shared" si="0"/>
        <v>8.2000000000000011</v>
      </c>
      <c r="J54" s="192">
        <f t="shared" si="1"/>
        <v>77.900000000000006</v>
      </c>
      <c r="K54" s="192">
        <f t="shared" si="2"/>
        <v>77.900000000000006</v>
      </c>
      <c r="L54" s="193">
        <f t="shared" si="3"/>
        <v>0</v>
      </c>
      <c r="M54" s="192">
        <f t="shared" si="5"/>
        <v>0</v>
      </c>
      <c r="N54" s="187" t="str">
        <f t="shared" si="4"/>
        <v xml:space="preserve"> </v>
      </c>
      <c r="O54" s="188">
        <f t="shared" si="6"/>
        <v>77.900000000000006</v>
      </c>
      <c r="P54" s="208">
        <v>9.5</v>
      </c>
    </row>
    <row r="55" spans="1:16" s="147" customFormat="1" x14ac:dyDescent="0.25">
      <c r="A55" s="209" t="s">
        <v>717</v>
      </c>
      <c r="B55" s="209" t="s">
        <v>718</v>
      </c>
      <c r="C55" s="143">
        <v>77.900001525878906</v>
      </c>
      <c r="D55" s="120"/>
      <c r="E55" s="151"/>
      <c r="F55" s="151"/>
      <c r="G55" s="151"/>
      <c r="H55" s="213"/>
      <c r="I55" s="153">
        <f t="shared" si="0"/>
        <v>8.2000001606188331</v>
      </c>
      <c r="J55" s="192">
        <f t="shared" si="1"/>
        <v>77.900001525878906</v>
      </c>
      <c r="K55" s="192">
        <f t="shared" si="2"/>
        <v>77.900001525878906</v>
      </c>
      <c r="L55" s="193">
        <f t="shared" si="3"/>
        <v>0</v>
      </c>
      <c r="M55" s="192">
        <f t="shared" si="5"/>
        <v>0</v>
      </c>
      <c r="N55" s="187" t="str">
        <f t="shared" si="4"/>
        <v xml:space="preserve"> </v>
      </c>
      <c r="O55" s="188">
        <f t="shared" si="6"/>
        <v>77.900001525878906</v>
      </c>
      <c r="P55" s="208">
        <v>9.5</v>
      </c>
    </row>
    <row r="56" spans="1:16" s="147" customFormat="1" x14ac:dyDescent="0.25">
      <c r="A56" s="209" t="s">
        <v>719</v>
      </c>
      <c r="B56" s="209" t="s">
        <v>720</v>
      </c>
      <c r="C56" s="143">
        <v>30</v>
      </c>
      <c r="D56" s="120"/>
      <c r="E56" s="151"/>
      <c r="F56" s="151"/>
      <c r="G56" s="151"/>
      <c r="H56" s="213"/>
      <c r="I56" s="153">
        <f t="shared" si="0"/>
        <v>5</v>
      </c>
      <c r="J56" s="192">
        <f t="shared" si="1"/>
        <v>30</v>
      </c>
      <c r="K56" s="192">
        <f t="shared" si="2"/>
        <v>30</v>
      </c>
      <c r="L56" s="193">
        <f t="shared" si="3"/>
        <v>0</v>
      </c>
      <c r="M56" s="192">
        <f t="shared" si="5"/>
        <v>0</v>
      </c>
      <c r="N56" s="187" t="str">
        <f t="shared" si="4"/>
        <v xml:space="preserve"> </v>
      </c>
      <c r="O56" s="188">
        <f t="shared" si="6"/>
        <v>30</v>
      </c>
      <c r="P56" s="208">
        <v>6</v>
      </c>
    </row>
    <row r="57" spans="1:16" s="147" customFormat="1" ht="15" customHeight="1" x14ac:dyDescent="0.25">
      <c r="A57" s="209" t="s">
        <v>721</v>
      </c>
      <c r="B57" s="209" t="s">
        <v>722</v>
      </c>
      <c r="C57" s="143">
        <v>118</v>
      </c>
      <c r="D57" s="120"/>
      <c r="E57" s="151"/>
      <c r="F57" s="151"/>
      <c r="G57" s="151"/>
      <c r="H57" s="213"/>
      <c r="I57" s="153">
        <f t="shared" si="0"/>
        <v>9.8333333333333339</v>
      </c>
      <c r="J57" s="192">
        <f t="shared" si="1"/>
        <v>118</v>
      </c>
      <c r="K57" s="192">
        <f t="shared" si="2"/>
        <v>118</v>
      </c>
      <c r="L57" s="193">
        <f t="shared" si="3"/>
        <v>0</v>
      </c>
      <c r="M57" s="192">
        <f t="shared" si="5"/>
        <v>0</v>
      </c>
      <c r="N57" s="187" t="str">
        <f t="shared" si="4"/>
        <v xml:space="preserve"> </v>
      </c>
      <c r="O57" s="188">
        <f t="shared" si="6"/>
        <v>118</v>
      </c>
      <c r="P57" s="208">
        <v>12</v>
      </c>
    </row>
    <row r="58" spans="1:16" s="147" customFormat="1" x14ac:dyDescent="0.25">
      <c r="A58" s="209" t="s">
        <v>723</v>
      </c>
      <c r="B58" s="209" t="s">
        <v>724</v>
      </c>
      <c r="C58" s="142"/>
      <c r="D58" s="120"/>
      <c r="E58" s="151"/>
      <c r="F58" s="151"/>
      <c r="G58" s="151"/>
      <c r="H58" s="213"/>
      <c r="I58" s="153">
        <f t="shared" si="0"/>
        <v>0</v>
      </c>
      <c r="J58" s="192">
        <f t="shared" si="1"/>
        <v>0</v>
      </c>
      <c r="K58" s="192">
        <f t="shared" si="2"/>
        <v>0</v>
      </c>
      <c r="L58" s="193">
        <f t="shared" si="3"/>
        <v>0</v>
      </c>
      <c r="M58" s="192">
        <f t="shared" si="5"/>
        <v>0</v>
      </c>
      <c r="N58" s="187" t="str">
        <f t="shared" si="4"/>
        <v xml:space="preserve"> </v>
      </c>
      <c r="O58" s="188">
        <f t="shared" si="6"/>
        <v>0</v>
      </c>
      <c r="P58" s="208">
        <v>0.22370000184</v>
      </c>
    </row>
    <row r="59" spans="1:16" s="147" customFormat="1" ht="26.25" x14ac:dyDescent="0.25">
      <c r="A59" s="209" t="s">
        <v>725</v>
      </c>
      <c r="B59" s="209" t="s">
        <v>1122</v>
      </c>
      <c r="C59" s="143">
        <v>8</v>
      </c>
      <c r="D59" s="120"/>
      <c r="E59" s="151"/>
      <c r="F59" s="151"/>
      <c r="G59" s="151"/>
      <c r="H59" s="213"/>
      <c r="I59" s="153">
        <f t="shared" si="0"/>
        <v>2.6666666666666665</v>
      </c>
      <c r="J59" s="192">
        <f t="shared" si="1"/>
        <v>8</v>
      </c>
      <c r="K59" s="192">
        <f t="shared" si="2"/>
        <v>8</v>
      </c>
      <c r="L59" s="193">
        <f t="shared" si="3"/>
        <v>0</v>
      </c>
      <c r="M59" s="192">
        <f t="shared" si="5"/>
        <v>0</v>
      </c>
      <c r="N59" s="187" t="str">
        <f t="shared" si="4"/>
        <v xml:space="preserve"> </v>
      </c>
      <c r="O59" s="188">
        <f t="shared" si="6"/>
        <v>8</v>
      </c>
      <c r="P59" s="208">
        <v>3</v>
      </c>
    </row>
    <row r="60" spans="1:16" s="147" customFormat="1" x14ac:dyDescent="0.25">
      <c r="A60" s="209" t="s">
        <v>726</v>
      </c>
      <c r="B60" s="209" t="s">
        <v>727</v>
      </c>
      <c r="C60" s="143">
        <v>0.62000000476837158</v>
      </c>
      <c r="D60" s="120"/>
      <c r="E60" s="151"/>
      <c r="F60" s="151"/>
      <c r="G60" s="151"/>
      <c r="H60" s="213"/>
      <c r="I60" s="153">
        <f t="shared" si="0"/>
        <v>1.2400000095367432</v>
      </c>
      <c r="J60" s="192">
        <f t="shared" si="1"/>
        <v>0.62000000476837158</v>
      </c>
      <c r="K60" s="192">
        <f t="shared" si="2"/>
        <v>0.62000000476837158</v>
      </c>
      <c r="L60" s="193">
        <f t="shared" si="3"/>
        <v>0</v>
      </c>
      <c r="M60" s="192">
        <f t="shared" si="5"/>
        <v>0</v>
      </c>
      <c r="N60" s="187" t="str">
        <f t="shared" si="4"/>
        <v xml:space="preserve"> </v>
      </c>
      <c r="O60" s="188">
        <f t="shared" si="6"/>
        <v>0.62000000476837158</v>
      </c>
      <c r="P60" s="208">
        <v>0.5</v>
      </c>
    </row>
    <row r="61" spans="1:16" s="147" customFormat="1" ht="26.25" x14ac:dyDescent="0.25">
      <c r="A61" s="209" t="s">
        <v>728</v>
      </c>
      <c r="B61" s="209" t="s">
        <v>729</v>
      </c>
      <c r="C61" s="143">
        <v>115</v>
      </c>
      <c r="D61" s="120"/>
      <c r="E61" s="151"/>
      <c r="F61" s="151"/>
      <c r="G61" s="151"/>
      <c r="H61" s="213"/>
      <c r="I61" s="153">
        <f t="shared" si="0"/>
        <v>12.105263157894736</v>
      </c>
      <c r="J61" s="192">
        <f t="shared" si="1"/>
        <v>115</v>
      </c>
      <c r="K61" s="192">
        <f t="shared" si="2"/>
        <v>115</v>
      </c>
      <c r="L61" s="193">
        <f t="shared" si="3"/>
        <v>0</v>
      </c>
      <c r="M61" s="192">
        <f t="shared" si="5"/>
        <v>0</v>
      </c>
      <c r="N61" s="187" t="str">
        <f t="shared" si="4"/>
        <v xml:space="preserve"> </v>
      </c>
      <c r="O61" s="188">
        <f t="shared" si="6"/>
        <v>115</v>
      </c>
      <c r="P61" s="208">
        <v>9.5</v>
      </c>
    </row>
    <row r="62" spans="1:16" s="147" customFormat="1" ht="26.25" x14ac:dyDescent="0.25">
      <c r="A62" s="209" t="s">
        <v>730</v>
      </c>
      <c r="B62" s="209" t="s">
        <v>731</v>
      </c>
      <c r="C62" s="143">
        <v>115</v>
      </c>
      <c r="D62" s="120"/>
      <c r="E62" s="151"/>
      <c r="F62" s="151"/>
      <c r="G62" s="151"/>
      <c r="H62" s="213"/>
      <c r="I62" s="153">
        <f t="shared" si="0"/>
        <v>12.105263157894736</v>
      </c>
      <c r="J62" s="192">
        <f t="shared" si="1"/>
        <v>115</v>
      </c>
      <c r="K62" s="192">
        <f t="shared" si="2"/>
        <v>115</v>
      </c>
      <c r="L62" s="193">
        <f t="shared" si="3"/>
        <v>0</v>
      </c>
      <c r="M62" s="192">
        <f t="shared" si="5"/>
        <v>0</v>
      </c>
      <c r="N62" s="187" t="str">
        <f t="shared" si="4"/>
        <v xml:space="preserve"> </v>
      </c>
      <c r="O62" s="188">
        <f t="shared" si="6"/>
        <v>115</v>
      </c>
      <c r="P62" s="208">
        <v>9.5</v>
      </c>
    </row>
    <row r="63" spans="1:16" s="147" customFormat="1" ht="26.25" x14ac:dyDescent="0.25">
      <c r="A63" s="209" t="s">
        <v>732</v>
      </c>
      <c r="B63" s="209" t="s">
        <v>733</v>
      </c>
      <c r="C63" s="143">
        <v>115</v>
      </c>
      <c r="D63" s="120"/>
      <c r="E63" s="151"/>
      <c r="F63" s="151"/>
      <c r="G63" s="151"/>
      <c r="H63" s="213"/>
      <c r="I63" s="153">
        <f t="shared" si="0"/>
        <v>12.105263157894736</v>
      </c>
      <c r="J63" s="192">
        <f t="shared" si="1"/>
        <v>115</v>
      </c>
      <c r="K63" s="192">
        <f t="shared" si="2"/>
        <v>115</v>
      </c>
      <c r="L63" s="193">
        <f t="shared" si="3"/>
        <v>0</v>
      </c>
      <c r="M63" s="192">
        <f t="shared" si="5"/>
        <v>0</v>
      </c>
      <c r="N63" s="187" t="str">
        <f t="shared" si="4"/>
        <v xml:space="preserve"> </v>
      </c>
      <c r="O63" s="188">
        <f t="shared" si="6"/>
        <v>115</v>
      </c>
      <c r="P63" s="208">
        <v>9.5</v>
      </c>
    </row>
    <row r="64" spans="1:16" s="147" customFormat="1" ht="15" customHeight="1" x14ac:dyDescent="0.25">
      <c r="A64" s="209" t="s">
        <v>734</v>
      </c>
      <c r="B64" s="209" t="s">
        <v>735</v>
      </c>
      <c r="C64" s="143">
        <v>115</v>
      </c>
      <c r="D64" s="120"/>
      <c r="E64" s="151"/>
      <c r="F64" s="151"/>
      <c r="G64" s="151"/>
      <c r="H64" s="213"/>
      <c r="I64" s="153">
        <f t="shared" si="0"/>
        <v>12.105263157894736</v>
      </c>
      <c r="J64" s="192">
        <f t="shared" si="1"/>
        <v>115</v>
      </c>
      <c r="K64" s="192">
        <f t="shared" si="2"/>
        <v>115</v>
      </c>
      <c r="L64" s="193">
        <f t="shared" si="3"/>
        <v>0</v>
      </c>
      <c r="M64" s="192">
        <f t="shared" si="5"/>
        <v>0</v>
      </c>
      <c r="N64" s="187" t="str">
        <f t="shared" si="4"/>
        <v xml:space="preserve"> </v>
      </c>
      <c r="O64" s="188">
        <f t="shared" si="6"/>
        <v>115</v>
      </c>
      <c r="P64" s="208">
        <v>9.5</v>
      </c>
    </row>
    <row r="65" spans="1:16" s="147" customFormat="1" ht="26.25" x14ac:dyDescent="0.25">
      <c r="A65" s="209" t="s">
        <v>736</v>
      </c>
      <c r="B65" s="209" t="s">
        <v>737</v>
      </c>
      <c r="C65" s="143">
        <v>175</v>
      </c>
      <c r="D65" s="120"/>
      <c r="E65" s="151"/>
      <c r="F65" s="151"/>
      <c r="G65" s="151"/>
      <c r="H65" s="213"/>
      <c r="I65" s="153">
        <f t="shared" si="0"/>
        <v>12.962962962962964</v>
      </c>
      <c r="J65" s="192">
        <f t="shared" si="1"/>
        <v>175</v>
      </c>
      <c r="K65" s="192">
        <f t="shared" si="2"/>
        <v>175</v>
      </c>
      <c r="L65" s="193">
        <f t="shared" si="3"/>
        <v>0</v>
      </c>
      <c r="M65" s="192">
        <f t="shared" si="5"/>
        <v>0</v>
      </c>
      <c r="N65" s="187" t="str">
        <f t="shared" si="4"/>
        <v xml:space="preserve"> </v>
      </c>
      <c r="O65" s="188">
        <f t="shared" si="6"/>
        <v>175</v>
      </c>
      <c r="P65" s="208">
        <v>13.5</v>
      </c>
    </row>
    <row r="66" spans="1:16" s="147" customFormat="1" ht="26.25" x14ac:dyDescent="0.25">
      <c r="A66" s="209" t="s">
        <v>738</v>
      </c>
      <c r="B66" s="209" t="s">
        <v>739</v>
      </c>
      <c r="C66" s="142"/>
      <c r="D66" s="120"/>
      <c r="E66" s="151"/>
      <c r="F66" s="151"/>
      <c r="G66" s="151"/>
      <c r="H66" s="213"/>
      <c r="I66" s="153">
        <f t="shared" si="0"/>
        <v>0</v>
      </c>
      <c r="J66" s="192">
        <f t="shared" si="1"/>
        <v>0</v>
      </c>
      <c r="K66" s="192">
        <f t="shared" si="2"/>
        <v>0</v>
      </c>
      <c r="L66" s="193">
        <f t="shared" si="3"/>
        <v>0</v>
      </c>
      <c r="M66" s="192">
        <f t="shared" si="5"/>
        <v>0</v>
      </c>
      <c r="N66" s="187" t="str">
        <f t="shared" si="4"/>
        <v xml:space="preserve"> </v>
      </c>
      <c r="O66" s="188">
        <f t="shared" si="6"/>
        <v>0</v>
      </c>
      <c r="P66" s="208">
        <v>4.5999999045999997</v>
      </c>
    </row>
    <row r="67" spans="1:16" s="147" customFormat="1" ht="26.25" x14ac:dyDescent="0.25">
      <c r="A67" s="209" t="s">
        <v>740</v>
      </c>
      <c r="B67" s="209" t="s">
        <v>741</v>
      </c>
      <c r="C67" s="142"/>
      <c r="D67" s="120"/>
      <c r="E67" s="151"/>
      <c r="F67" s="151"/>
      <c r="G67" s="151"/>
      <c r="H67" s="213"/>
      <c r="I67" s="153">
        <f t="shared" si="0"/>
        <v>0</v>
      </c>
      <c r="J67" s="192">
        <f t="shared" si="1"/>
        <v>0</v>
      </c>
      <c r="K67" s="192">
        <f t="shared" si="2"/>
        <v>0</v>
      </c>
      <c r="L67" s="193">
        <f t="shared" si="3"/>
        <v>0</v>
      </c>
      <c r="M67" s="192">
        <f t="shared" si="5"/>
        <v>0</v>
      </c>
      <c r="N67" s="187" t="str">
        <f t="shared" si="4"/>
        <v xml:space="preserve"> </v>
      </c>
      <c r="O67" s="188">
        <f t="shared" si="6"/>
        <v>0</v>
      </c>
      <c r="P67" s="208">
        <v>2.5</v>
      </c>
    </row>
    <row r="68" spans="1:16" s="147" customFormat="1" x14ac:dyDescent="0.25">
      <c r="A68" s="209" t="s">
        <v>742</v>
      </c>
      <c r="B68" s="209" t="s">
        <v>743</v>
      </c>
      <c r="C68" s="142"/>
      <c r="D68" s="120"/>
      <c r="E68" s="151"/>
      <c r="F68" s="151"/>
      <c r="G68" s="151"/>
      <c r="H68" s="213"/>
      <c r="I68" s="153">
        <f t="shared" si="0"/>
        <v>0</v>
      </c>
      <c r="J68" s="192">
        <f t="shared" si="1"/>
        <v>0</v>
      </c>
      <c r="K68" s="192">
        <f t="shared" si="2"/>
        <v>0</v>
      </c>
      <c r="L68" s="193">
        <f t="shared" si="3"/>
        <v>0</v>
      </c>
      <c r="M68" s="192">
        <f t="shared" si="5"/>
        <v>0</v>
      </c>
      <c r="N68" s="187" t="str">
        <f t="shared" si="4"/>
        <v xml:space="preserve"> </v>
      </c>
      <c r="O68" s="188">
        <f t="shared" si="6"/>
        <v>0</v>
      </c>
      <c r="P68" s="208">
        <v>1.2000000476999999</v>
      </c>
    </row>
    <row r="69" spans="1:16" x14ac:dyDescent="0.25">
      <c r="A69" s="209" t="s">
        <v>744</v>
      </c>
      <c r="B69" s="209" t="s">
        <v>745</v>
      </c>
      <c r="C69" s="142"/>
      <c r="D69" s="120"/>
      <c r="E69" s="151"/>
      <c r="F69" s="151"/>
      <c r="G69" s="151"/>
      <c r="H69" s="242"/>
      <c r="I69" s="153">
        <f t="shared" ref="I69" si="7">IF(C69="N/A","N/A",C69/P69)</f>
        <v>0</v>
      </c>
      <c r="J69" s="192">
        <f t="shared" si="1"/>
        <v>0</v>
      </c>
      <c r="K69" s="192">
        <f t="shared" si="2"/>
        <v>0</v>
      </c>
      <c r="L69" s="193">
        <f t="shared" si="3"/>
        <v>0</v>
      </c>
      <c r="M69" s="192">
        <f t="shared" si="5"/>
        <v>0</v>
      </c>
      <c r="N69" s="187" t="str">
        <f t="shared" si="4"/>
        <v xml:space="preserve"> </v>
      </c>
      <c r="O69" s="188">
        <f t="shared" si="6"/>
        <v>0</v>
      </c>
      <c r="P69" s="208">
        <v>3.7999999522999999</v>
      </c>
    </row>
  </sheetData>
  <sheetProtection algorithmName="SHA-512" hashValue="9uE2duR2/kP+pUkVvo/gdhhztQxl3xuMNPjFZabgk2heacuIurBTajXfYaznI6wV6Os6n0N5H18MsgzWU+OVXg==" saltValue="+YajY46plgVlA2B5pWjVxQ==" spinCount="100000" sheet="1" objects="1" scenarios="1"/>
  <mergeCells count="6">
    <mergeCell ref="I8:K8"/>
    <mergeCell ref="H7:H8"/>
    <mergeCell ref="A5:B6"/>
    <mergeCell ref="L6:O6"/>
    <mergeCell ref="E8:G8"/>
    <mergeCell ref="L8:O8"/>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WheeledVehicles!$AN$8:$AN$27</xm:f>
          </x14:formula1>
          <xm:sqref>E9:G69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workbookViewId="0">
      <pane xSplit="2" ySplit="8" topLeftCell="C9" activePane="bottomRight" state="frozen"/>
      <selection pane="topRight" activeCell="C1" sqref="C1"/>
      <selection pane="bottomLeft" activeCell="A9" sqref="A9"/>
      <selection pane="bottomRight"/>
    </sheetView>
  </sheetViews>
  <sheetFormatPr defaultRowHeight="15" x14ac:dyDescent="0.25"/>
  <cols>
    <col min="1" max="1" width="10.140625" style="144" customWidth="1"/>
    <col min="2" max="2" width="71.28515625" style="144" bestFit="1" customWidth="1"/>
    <col min="3" max="3" width="16.42578125" style="144" bestFit="1" customWidth="1"/>
    <col min="4" max="4" width="13.28515625" style="144" bestFit="1" customWidth="1"/>
    <col min="5" max="7" width="21.7109375" style="144" customWidth="1"/>
    <col min="8" max="8" width="12.28515625" style="144" customWidth="1"/>
    <col min="9" max="9" width="21.7109375" style="144" customWidth="1"/>
    <col min="10" max="16" width="30.7109375" style="144" customWidth="1"/>
    <col min="17" max="16384" width="9.140625" style="144"/>
  </cols>
  <sheetData>
    <row r="1" spans="1:16" ht="18" x14ac:dyDescent="0.25">
      <c r="A1" s="17" t="s">
        <v>751</v>
      </c>
      <c r="B1" s="12"/>
      <c r="C1" s="12"/>
      <c r="D1" s="12"/>
      <c r="E1" s="12"/>
      <c r="F1" s="12"/>
      <c r="G1" s="12"/>
      <c r="H1" s="123"/>
      <c r="I1" s="123"/>
      <c r="J1" s="13"/>
      <c r="K1" s="13"/>
      <c r="L1" s="13"/>
      <c r="M1" s="13"/>
      <c r="N1" s="13"/>
      <c r="O1" s="13"/>
      <c r="P1" s="124"/>
    </row>
    <row r="2" spans="1:16" ht="18" x14ac:dyDescent="0.25">
      <c r="A2" s="18" t="s">
        <v>891</v>
      </c>
      <c r="B2" s="12"/>
      <c r="C2" s="12"/>
      <c r="D2" s="12"/>
      <c r="E2" s="12"/>
      <c r="F2" s="12"/>
      <c r="G2" s="12"/>
      <c r="H2" s="123"/>
      <c r="I2" s="123"/>
      <c r="J2" s="13"/>
      <c r="K2" s="13"/>
      <c r="L2" s="13"/>
      <c r="M2" s="13"/>
      <c r="N2" s="13"/>
      <c r="O2" s="13"/>
      <c r="P2" s="124"/>
    </row>
    <row r="3" spans="1:16" ht="18" x14ac:dyDescent="0.25">
      <c r="A3" s="18" t="s">
        <v>907</v>
      </c>
      <c r="B3" s="12"/>
      <c r="C3" s="12"/>
      <c r="D3" s="12"/>
      <c r="E3" s="12"/>
      <c r="F3" s="12"/>
      <c r="G3" s="12"/>
      <c r="H3" s="123"/>
      <c r="I3" s="123"/>
      <c r="J3" s="13"/>
      <c r="K3" s="13"/>
      <c r="L3" s="13"/>
      <c r="M3" s="13"/>
      <c r="N3" s="13"/>
      <c r="O3" s="13"/>
      <c r="P3" s="124"/>
    </row>
    <row r="4" spans="1:16" ht="18" x14ac:dyDescent="0.25">
      <c r="A4" s="18" t="s">
        <v>908</v>
      </c>
      <c r="B4" s="12"/>
      <c r="C4" s="12"/>
      <c r="D4" s="12"/>
      <c r="E4" s="12"/>
      <c r="F4" s="12"/>
      <c r="G4" s="12"/>
      <c r="H4" s="123"/>
      <c r="I4" s="123"/>
      <c r="J4" s="13"/>
      <c r="K4" s="13"/>
      <c r="L4" s="13"/>
      <c r="M4" s="13"/>
      <c r="N4" s="13"/>
      <c r="O4" s="13"/>
      <c r="P4" s="22"/>
    </row>
    <row r="5" spans="1:16" ht="15.75" x14ac:dyDescent="0.25">
      <c r="A5" s="244" t="s">
        <v>962</v>
      </c>
      <c r="B5" s="244"/>
      <c r="C5" s="12"/>
      <c r="D5" s="12"/>
      <c r="E5" s="12"/>
      <c r="F5" s="12"/>
      <c r="G5" s="12"/>
      <c r="H5" s="125"/>
      <c r="I5" s="125"/>
      <c r="J5" s="36"/>
      <c r="K5" s="36"/>
      <c r="L5" s="36"/>
      <c r="M5" s="36"/>
      <c r="N5" s="36"/>
      <c r="O5" s="36"/>
      <c r="P5" s="126"/>
    </row>
    <row r="6" spans="1:16" s="145" customFormat="1" ht="15.75" x14ac:dyDescent="0.25">
      <c r="A6" s="245"/>
      <c r="B6" s="245"/>
      <c r="C6" s="39"/>
      <c r="D6" s="39"/>
      <c r="E6" s="70"/>
      <c r="F6" s="70"/>
      <c r="G6" s="70"/>
      <c r="H6" s="141"/>
      <c r="I6" s="149"/>
      <c r="J6" s="197"/>
      <c r="K6" s="198"/>
      <c r="L6" s="254"/>
      <c r="M6" s="255"/>
      <c r="N6" s="255"/>
      <c r="O6" s="256"/>
      <c r="P6" s="127"/>
    </row>
    <row r="7" spans="1:16" ht="78" thickBot="1" x14ac:dyDescent="0.3">
      <c r="A7" s="37"/>
      <c r="B7" s="37"/>
      <c r="C7" s="199" t="s">
        <v>890</v>
      </c>
      <c r="D7" s="25" t="s">
        <v>486</v>
      </c>
      <c r="E7" s="199" t="s">
        <v>950</v>
      </c>
      <c r="F7" s="199" t="s">
        <v>897</v>
      </c>
      <c r="G7" s="199" t="s">
        <v>861</v>
      </c>
      <c r="H7" s="262" t="s">
        <v>485</v>
      </c>
      <c r="I7" s="150" t="s">
        <v>959</v>
      </c>
      <c r="J7" s="148" t="s">
        <v>951</v>
      </c>
      <c r="K7" s="46" t="s">
        <v>952</v>
      </c>
      <c r="L7" s="98" t="s">
        <v>957</v>
      </c>
      <c r="M7" s="28" t="s">
        <v>953</v>
      </c>
      <c r="N7" s="47" t="s">
        <v>1123</v>
      </c>
      <c r="O7" s="99" t="s">
        <v>958</v>
      </c>
      <c r="P7" s="122" t="s">
        <v>949</v>
      </c>
    </row>
    <row r="8" spans="1:16" ht="16.5" thickTop="1" thickBot="1" x14ac:dyDescent="0.3">
      <c r="A8" s="25" t="s">
        <v>486</v>
      </c>
      <c r="B8" s="25" t="s">
        <v>487</v>
      </c>
      <c r="C8" s="50" t="s">
        <v>895</v>
      </c>
      <c r="D8" s="25" t="s">
        <v>896</v>
      </c>
      <c r="E8" s="249" t="s">
        <v>894</v>
      </c>
      <c r="F8" s="249"/>
      <c r="G8" s="249"/>
      <c r="H8" s="264"/>
      <c r="I8" s="257" t="s">
        <v>2</v>
      </c>
      <c r="J8" s="259"/>
      <c r="K8" s="258"/>
      <c r="L8" s="257" t="s">
        <v>2</v>
      </c>
      <c r="M8" s="259"/>
      <c r="N8" s="259"/>
      <c r="O8" s="258"/>
      <c r="P8" s="140" t="s">
        <v>948</v>
      </c>
    </row>
    <row r="9" spans="1:16" s="146" customFormat="1" ht="15.75" thickTop="1" x14ac:dyDescent="0.25">
      <c r="A9" s="210" t="s">
        <v>1022</v>
      </c>
      <c r="B9" s="210" t="s">
        <v>1023</v>
      </c>
      <c r="C9" s="211">
        <v>44</v>
      </c>
      <c r="D9" s="120">
        <v>1</v>
      </c>
      <c r="E9" s="121"/>
      <c r="F9" s="121"/>
      <c r="G9" s="121"/>
      <c r="H9" s="212">
        <v>14</v>
      </c>
      <c r="I9" s="152">
        <f>IF(C9="N/A","N/A",C9/P9)</f>
        <v>6.2857142857142856</v>
      </c>
      <c r="J9" s="192">
        <f>(C9-(G9*C9))</f>
        <v>44</v>
      </c>
      <c r="K9" s="192">
        <f>(1-F9)*C9</f>
        <v>44</v>
      </c>
      <c r="L9" s="182">
        <f>D9*(H9*P9)</f>
        <v>98</v>
      </c>
      <c r="M9" s="183">
        <f>L9/(IF(D9&lt;=0,1,D9))</f>
        <v>98</v>
      </c>
      <c r="N9" s="187" t="str">
        <f>IF(C9*F9=0, " ", M9/(C9*(1-F9)))</f>
        <v xml:space="preserve"> </v>
      </c>
      <c r="O9" s="181">
        <f>L9+J9</f>
        <v>142</v>
      </c>
      <c r="P9" s="194">
        <v>7</v>
      </c>
    </row>
    <row r="10" spans="1:16" s="146" customFormat="1" x14ac:dyDescent="0.25">
      <c r="A10" s="210" t="s">
        <v>1024</v>
      </c>
      <c r="B10" s="210" t="s">
        <v>1025</v>
      </c>
      <c r="C10" s="211">
        <v>44</v>
      </c>
      <c r="D10" s="120"/>
      <c r="E10" s="151"/>
      <c r="F10" s="151"/>
      <c r="G10" s="151"/>
      <c r="H10" s="213"/>
      <c r="I10" s="153">
        <f t="shared" ref="I10:I34" si="0">IF(C10="N/A","N/A",C10/P10)</f>
        <v>6.2857142857142856</v>
      </c>
      <c r="J10" s="192">
        <f t="shared" ref="J10:J34" si="1">(C10-(G10*C10))</f>
        <v>44</v>
      </c>
      <c r="K10" s="192">
        <f t="shared" ref="K10:K34" si="2">(1-F10)*C10</f>
        <v>44</v>
      </c>
      <c r="L10" s="193">
        <f t="shared" ref="L10:L34" si="3">D10*(H10*P10)</f>
        <v>0</v>
      </c>
      <c r="M10" s="192">
        <f>L10/(IF(D10&lt;=0,1,D10))</f>
        <v>0</v>
      </c>
      <c r="N10" s="187" t="str">
        <f t="shared" ref="N10:N34" si="4">IF(C10*F10=0, " ", M10/(C10*(1-F10)))</f>
        <v xml:space="preserve"> </v>
      </c>
      <c r="O10" s="188">
        <f>L10+J10</f>
        <v>44</v>
      </c>
      <c r="P10" s="194">
        <v>7</v>
      </c>
    </row>
    <row r="11" spans="1:16" s="146" customFormat="1" x14ac:dyDescent="0.25">
      <c r="A11" s="210" t="s">
        <v>1026</v>
      </c>
      <c r="B11" s="210" t="s">
        <v>1027</v>
      </c>
      <c r="C11" s="211">
        <v>42</v>
      </c>
      <c r="D11" s="120"/>
      <c r="E11" s="151"/>
      <c r="F11" s="151"/>
      <c r="G11" s="151"/>
      <c r="H11" s="213"/>
      <c r="I11" s="153">
        <f t="shared" si="0"/>
        <v>6</v>
      </c>
      <c r="J11" s="192">
        <f t="shared" si="1"/>
        <v>42</v>
      </c>
      <c r="K11" s="192">
        <f t="shared" si="2"/>
        <v>42</v>
      </c>
      <c r="L11" s="193">
        <f t="shared" si="3"/>
        <v>0</v>
      </c>
      <c r="M11" s="192">
        <f t="shared" ref="M11:M34" si="5">L11/(IF(D11&lt;=0,1,D11))</f>
        <v>0</v>
      </c>
      <c r="N11" s="187" t="str">
        <f t="shared" si="4"/>
        <v xml:space="preserve"> </v>
      </c>
      <c r="O11" s="188">
        <f t="shared" ref="O11:O34" si="6">L11+J11</f>
        <v>42</v>
      </c>
      <c r="P11" s="194">
        <v>7</v>
      </c>
    </row>
    <row r="12" spans="1:16" s="146" customFormat="1" x14ac:dyDescent="0.25">
      <c r="A12" s="210" t="s">
        <v>1028</v>
      </c>
      <c r="B12" s="210" t="s">
        <v>1029</v>
      </c>
      <c r="C12" s="211">
        <v>100</v>
      </c>
      <c r="D12" s="120"/>
      <c r="E12" s="151"/>
      <c r="F12" s="151"/>
      <c r="G12" s="151"/>
      <c r="H12" s="213"/>
      <c r="I12" s="153">
        <f t="shared" si="0"/>
        <v>7.5757575757575761</v>
      </c>
      <c r="J12" s="192">
        <f t="shared" si="1"/>
        <v>100</v>
      </c>
      <c r="K12" s="192">
        <f t="shared" si="2"/>
        <v>100</v>
      </c>
      <c r="L12" s="193">
        <f t="shared" si="3"/>
        <v>0</v>
      </c>
      <c r="M12" s="192">
        <f t="shared" si="5"/>
        <v>0</v>
      </c>
      <c r="N12" s="187" t="str">
        <f t="shared" si="4"/>
        <v xml:space="preserve"> </v>
      </c>
      <c r="O12" s="188">
        <f t="shared" si="6"/>
        <v>100</v>
      </c>
      <c r="P12" s="194">
        <v>13.2</v>
      </c>
    </row>
    <row r="13" spans="1:16" s="146" customFormat="1" x14ac:dyDescent="0.25">
      <c r="A13" s="210" t="s">
        <v>1030</v>
      </c>
      <c r="B13" s="210" t="s">
        <v>1031</v>
      </c>
      <c r="C13" s="211">
        <v>59</v>
      </c>
      <c r="D13" s="120"/>
      <c r="E13" s="151"/>
      <c r="F13" s="151"/>
      <c r="G13" s="151"/>
      <c r="H13" s="213"/>
      <c r="I13" s="153">
        <f t="shared" si="0"/>
        <v>11.8</v>
      </c>
      <c r="J13" s="192">
        <f t="shared" si="1"/>
        <v>59</v>
      </c>
      <c r="K13" s="192">
        <f t="shared" si="2"/>
        <v>59</v>
      </c>
      <c r="L13" s="193">
        <f t="shared" si="3"/>
        <v>0</v>
      </c>
      <c r="M13" s="192">
        <f t="shared" si="5"/>
        <v>0</v>
      </c>
      <c r="N13" s="187" t="str">
        <f t="shared" si="4"/>
        <v xml:space="preserve"> </v>
      </c>
      <c r="O13" s="188">
        <f t="shared" si="6"/>
        <v>59</v>
      </c>
      <c r="P13" s="194">
        <v>5</v>
      </c>
    </row>
    <row r="14" spans="1:16" s="146" customFormat="1" x14ac:dyDescent="0.25">
      <c r="A14" s="210" t="s">
        <v>1032</v>
      </c>
      <c r="B14" s="210" t="s">
        <v>1033</v>
      </c>
      <c r="C14" s="211">
        <v>56</v>
      </c>
      <c r="D14" s="120"/>
      <c r="E14" s="151"/>
      <c r="F14" s="151"/>
      <c r="G14" s="151"/>
      <c r="H14" s="213"/>
      <c r="I14" s="153">
        <f t="shared" si="0"/>
        <v>9.3333333333333339</v>
      </c>
      <c r="J14" s="192">
        <f t="shared" si="1"/>
        <v>56</v>
      </c>
      <c r="K14" s="192">
        <f t="shared" si="2"/>
        <v>56</v>
      </c>
      <c r="L14" s="193">
        <f t="shared" si="3"/>
        <v>0</v>
      </c>
      <c r="M14" s="192">
        <f t="shared" si="5"/>
        <v>0</v>
      </c>
      <c r="N14" s="187" t="str">
        <f t="shared" si="4"/>
        <v xml:space="preserve"> </v>
      </c>
      <c r="O14" s="188">
        <f t="shared" si="6"/>
        <v>56</v>
      </c>
      <c r="P14" s="194">
        <v>6</v>
      </c>
    </row>
    <row r="15" spans="1:16" s="146" customFormat="1" x14ac:dyDescent="0.25">
      <c r="A15" s="210" t="s">
        <v>1034</v>
      </c>
      <c r="B15" s="210" t="s">
        <v>1035</v>
      </c>
      <c r="C15" s="214"/>
      <c r="D15" s="120"/>
      <c r="E15" s="151"/>
      <c r="F15" s="151"/>
      <c r="G15" s="151"/>
      <c r="H15" s="213"/>
      <c r="I15" s="153">
        <f t="shared" si="0"/>
        <v>0</v>
      </c>
      <c r="J15" s="192">
        <f t="shared" si="1"/>
        <v>0</v>
      </c>
      <c r="K15" s="192">
        <f t="shared" si="2"/>
        <v>0</v>
      </c>
      <c r="L15" s="193">
        <f t="shared" si="3"/>
        <v>0</v>
      </c>
      <c r="M15" s="192">
        <f t="shared" si="5"/>
        <v>0</v>
      </c>
      <c r="N15" s="187" t="str">
        <f t="shared" si="4"/>
        <v xml:space="preserve"> </v>
      </c>
      <c r="O15" s="188">
        <f t="shared" si="6"/>
        <v>0</v>
      </c>
      <c r="P15" s="194">
        <v>7</v>
      </c>
    </row>
    <row r="16" spans="1:16" s="146" customFormat="1" x14ac:dyDescent="0.25">
      <c r="A16" s="210" t="s">
        <v>1036</v>
      </c>
      <c r="B16" s="210" t="s">
        <v>1037</v>
      </c>
      <c r="C16" s="214"/>
      <c r="D16" s="120"/>
      <c r="E16" s="151"/>
      <c r="F16" s="151"/>
      <c r="G16" s="151"/>
      <c r="H16" s="213"/>
      <c r="I16" s="153">
        <f t="shared" si="0"/>
        <v>0</v>
      </c>
      <c r="J16" s="192">
        <f t="shared" si="1"/>
        <v>0</v>
      </c>
      <c r="K16" s="192">
        <f t="shared" si="2"/>
        <v>0</v>
      </c>
      <c r="L16" s="193">
        <f t="shared" si="3"/>
        <v>0</v>
      </c>
      <c r="M16" s="192">
        <f t="shared" si="5"/>
        <v>0</v>
      </c>
      <c r="N16" s="187" t="str">
        <f t="shared" si="4"/>
        <v xml:space="preserve"> </v>
      </c>
      <c r="O16" s="188">
        <f t="shared" si="6"/>
        <v>0</v>
      </c>
      <c r="P16" s="194">
        <v>3.5999999046000002</v>
      </c>
    </row>
    <row r="17" spans="1:16" s="146" customFormat="1" x14ac:dyDescent="0.25">
      <c r="A17" s="210" t="s">
        <v>1038</v>
      </c>
      <c r="B17" s="210" t="s">
        <v>1039</v>
      </c>
      <c r="C17" s="211">
        <v>70</v>
      </c>
      <c r="D17" s="120"/>
      <c r="E17" s="151"/>
      <c r="F17" s="151"/>
      <c r="G17" s="151"/>
      <c r="H17" s="213"/>
      <c r="I17" s="153">
        <f t="shared" si="0"/>
        <v>9.8591549295774659</v>
      </c>
      <c r="J17" s="192">
        <f t="shared" si="1"/>
        <v>70</v>
      </c>
      <c r="K17" s="192">
        <f t="shared" si="2"/>
        <v>70</v>
      </c>
      <c r="L17" s="193">
        <f t="shared" si="3"/>
        <v>0</v>
      </c>
      <c r="M17" s="192">
        <f t="shared" si="5"/>
        <v>0</v>
      </c>
      <c r="N17" s="187" t="str">
        <f t="shared" si="4"/>
        <v xml:space="preserve"> </v>
      </c>
      <c r="O17" s="188">
        <f t="shared" si="6"/>
        <v>70</v>
      </c>
      <c r="P17" s="194">
        <v>7.1</v>
      </c>
    </row>
    <row r="18" spans="1:16" s="146" customFormat="1" x14ac:dyDescent="0.25">
      <c r="A18" s="210" t="s">
        <v>1040</v>
      </c>
      <c r="B18" s="210" t="s">
        <v>1041</v>
      </c>
      <c r="C18" s="214"/>
      <c r="D18" s="120"/>
      <c r="E18" s="151"/>
      <c r="F18" s="151"/>
      <c r="G18" s="151"/>
      <c r="H18" s="213"/>
      <c r="I18" s="153">
        <f t="shared" si="0"/>
        <v>0</v>
      </c>
      <c r="J18" s="192">
        <f t="shared" si="1"/>
        <v>0</v>
      </c>
      <c r="K18" s="192">
        <f t="shared" si="2"/>
        <v>0</v>
      </c>
      <c r="L18" s="193">
        <f t="shared" si="3"/>
        <v>0</v>
      </c>
      <c r="M18" s="192">
        <f t="shared" si="5"/>
        <v>0</v>
      </c>
      <c r="N18" s="187" t="str">
        <f t="shared" si="4"/>
        <v xml:space="preserve"> </v>
      </c>
      <c r="O18" s="188">
        <f t="shared" si="6"/>
        <v>0</v>
      </c>
      <c r="P18" s="194">
        <v>6.5</v>
      </c>
    </row>
    <row r="19" spans="1:16" s="146" customFormat="1" x14ac:dyDescent="0.25">
      <c r="A19" s="210" t="s">
        <v>1042</v>
      </c>
      <c r="B19" s="210" t="s">
        <v>1043</v>
      </c>
      <c r="C19" s="211">
        <v>103</v>
      </c>
      <c r="D19" s="120"/>
      <c r="E19" s="151"/>
      <c r="F19" s="151"/>
      <c r="G19" s="151"/>
      <c r="H19" s="213"/>
      <c r="I19" s="153">
        <f t="shared" si="0"/>
        <v>23.042505592841163</v>
      </c>
      <c r="J19" s="192">
        <f t="shared" si="1"/>
        <v>103</v>
      </c>
      <c r="K19" s="192">
        <f t="shared" si="2"/>
        <v>103</v>
      </c>
      <c r="L19" s="193">
        <f t="shared" si="3"/>
        <v>0</v>
      </c>
      <c r="M19" s="192">
        <f t="shared" si="5"/>
        <v>0</v>
      </c>
      <c r="N19" s="187" t="str">
        <f t="shared" si="4"/>
        <v xml:space="preserve"> </v>
      </c>
      <c r="O19" s="188">
        <f t="shared" si="6"/>
        <v>103</v>
      </c>
      <c r="P19" s="194">
        <v>4.47</v>
      </c>
    </row>
    <row r="20" spans="1:16" s="146" customFormat="1" x14ac:dyDescent="0.25">
      <c r="A20" s="210" t="s">
        <v>1044</v>
      </c>
      <c r="B20" s="210" t="s">
        <v>1045</v>
      </c>
      <c r="C20" s="214"/>
      <c r="D20" s="120"/>
      <c r="E20" s="151"/>
      <c r="F20" s="151"/>
      <c r="G20" s="151"/>
      <c r="H20" s="213"/>
      <c r="I20" s="153">
        <f t="shared" si="0"/>
        <v>0</v>
      </c>
      <c r="J20" s="192">
        <f t="shared" si="1"/>
        <v>0</v>
      </c>
      <c r="K20" s="192">
        <f t="shared" si="2"/>
        <v>0</v>
      </c>
      <c r="L20" s="193">
        <f t="shared" si="3"/>
        <v>0</v>
      </c>
      <c r="M20" s="192">
        <f t="shared" si="5"/>
        <v>0</v>
      </c>
      <c r="N20" s="187" t="str">
        <f t="shared" si="4"/>
        <v xml:space="preserve"> </v>
      </c>
      <c r="O20" s="188">
        <f t="shared" si="6"/>
        <v>0</v>
      </c>
      <c r="P20" s="194">
        <v>6</v>
      </c>
    </row>
    <row r="21" spans="1:16" s="146" customFormat="1" x14ac:dyDescent="0.25">
      <c r="A21" s="210" t="s">
        <v>1046</v>
      </c>
      <c r="B21" s="210" t="s">
        <v>1047</v>
      </c>
      <c r="C21" s="211">
        <v>30</v>
      </c>
      <c r="D21" s="120"/>
      <c r="E21" s="151"/>
      <c r="F21" s="151"/>
      <c r="G21" s="151"/>
      <c r="H21" s="213"/>
      <c r="I21" s="153">
        <f t="shared" si="0"/>
        <v>4.615384615384615</v>
      </c>
      <c r="J21" s="192">
        <f t="shared" si="1"/>
        <v>30</v>
      </c>
      <c r="K21" s="192">
        <f t="shared" si="2"/>
        <v>30</v>
      </c>
      <c r="L21" s="193">
        <f t="shared" si="3"/>
        <v>0</v>
      </c>
      <c r="M21" s="192">
        <f t="shared" si="5"/>
        <v>0</v>
      </c>
      <c r="N21" s="187" t="str">
        <f t="shared" si="4"/>
        <v xml:space="preserve"> </v>
      </c>
      <c r="O21" s="188">
        <f t="shared" si="6"/>
        <v>30</v>
      </c>
      <c r="P21" s="194">
        <v>6.5</v>
      </c>
    </row>
    <row r="22" spans="1:16" s="146" customFormat="1" x14ac:dyDescent="0.25">
      <c r="A22" s="210" t="s">
        <v>1048</v>
      </c>
      <c r="B22" s="210" t="s">
        <v>1049</v>
      </c>
      <c r="C22" s="211">
        <v>165</v>
      </c>
      <c r="D22" s="120"/>
      <c r="E22" s="151"/>
      <c r="F22" s="151"/>
      <c r="G22" s="151"/>
      <c r="H22" s="213"/>
      <c r="I22" s="153">
        <f t="shared" si="0"/>
        <v>17.368421052631579</v>
      </c>
      <c r="J22" s="192">
        <f t="shared" si="1"/>
        <v>165</v>
      </c>
      <c r="K22" s="192">
        <f t="shared" si="2"/>
        <v>165</v>
      </c>
      <c r="L22" s="193">
        <f t="shared" si="3"/>
        <v>0</v>
      </c>
      <c r="M22" s="192">
        <f t="shared" si="5"/>
        <v>0</v>
      </c>
      <c r="N22" s="187" t="str">
        <f t="shared" si="4"/>
        <v xml:space="preserve"> </v>
      </c>
      <c r="O22" s="188">
        <f t="shared" si="6"/>
        <v>165</v>
      </c>
      <c r="P22" s="194">
        <v>9.5</v>
      </c>
    </row>
    <row r="23" spans="1:16" s="146" customFormat="1" x14ac:dyDescent="0.25">
      <c r="A23" s="210" t="s">
        <v>1050</v>
      </c>
      <c r="B23" s="210" t="s">
        <v>1051</v>
      </c>
      <c r="C23" s="211">
        <v>44</v>
      </c>
      <c r="D23" s="120"/>
      <c r="E23" s="151"/>
      <c r="F23" s="151"/>
      <c r="G23" s="151"/>
      <c r="H23" s="213"/>
      <c r="I23" s="153">
        <f t="shared" si="0"/>
        <v>8.8000000000000007</v>
      </c>
      <c r="J23" s="192">
        <f t="shared" si="1"/>
        <v>44</v>
      </c>
      <c r="K23" s="192">
        <f t="shared" si="2"/>
        <v>44</v>
      </c>
      <c r="L23" s="193">
        <f t="shared" si="3"/>
        <v>0</v>
      </c>
      <c r="M23" s="192">
        <f t="shared" si="5"/>
        <v>0</v>
      </c>
      <c r="N23" s="187" t="str">
        <f t="shared" si="4"/>
        <v xml:space="preserve"> </v>
      </c>
      <c r="O23" s="188">
        <f t="shared" si="6"/>
        <v>44</v>
      </c>
      <c r="P23" s="194">
        <v>5</v>
      </c>
    </row>
    <row r="24" spans="1:16" s="146" customFormat="1" x14ac:dyDescent="0.25">
      <c r="A24" s="210" t="s">
        <v>1052</v>
      </c>
      <c r="B24" s="210" t="s">
        <v>1053</v>
      </c>
      <c r="C24" s="211">
        <v>60</v>
      </c>
      <c r="D24" s="120"/>
      <c r="E24" s="151"/>
      <c r="F24" s="151"/>
      <c r="G24" s="151"/>
      <c r="H24" s="213"/>
      <c r="I24" s="153">
        <f t="shared" si="0"/>
        <v>9.2307692307692299</v>
      </c>
      <c r="J24" s="192">
        <f t="shared" si="1"/>
        <v>60</v>
      </c>
      <c r="K24" s="192">
        <f t="shared" si="2"/>
        <v>60</v>
      </c>
      <c r="L24" s="193">
        <f t="shared" si="3"/>
        <v>0</v>
      </c>
      <c r="M24" s="192">
        <f t="shared" si="5"/>
        <v>0</v>
      </c>
      <c r="N24" s="187" t="str">
        <f t="shared" si="4"/>
        <v xml:space="preserve"> </v>
      </c>
      <c r="O24" s="188">
        <f t="shared" si="6"/>
        <v>60</v>
      </c>
      <c r="P24" s="194">
        <v>6.5</v>
      </c>
    </row>
    <row r="25" spans="1:16" s="146" customFormat="1" x14ac:dyDescent="0.25">
      <c r="A25" s="210" t="s">
        <v>1054</v>
      </c>
      <c r="B25" s="210" t="s">
        <v>1055</v>
      </c>
      <c r="C25" s="211">
        <v>27</v>
      </c>
      <c r="D25" s="120">
        <v>2</v>
      </c>
      <c r="E25" s="151"/>
      <c r="F25" s="151"/>
      <c r="G25" s="151"/>
      <c r="H25" s="213">
        <v>3</v>
      </c>
      <c r="I25" s="153">
        <f t="shared" si="0"/>
        <v>11.25</v>
      </c>
      <c r="J25" s="192">
        <f t="shared" si="1"/>
        <v>27</v>
      </c>
      <c r="K25" s="192">
        <f t="shared" si="2"/>
        <v>27</v>
      </c>
      <c r="L25" s="193">
        <f t="shared" si="3"/>
        <v>14.399999999999999</v>
      </c>
      <c r="M25" s="192">
        <f t="shared" si="5"/>
        <v>7.1999999999999993</v>
      </c>
      <c r="N25" s="187" t="str">
        <f t="shared" si="4"/>
        <v xml:space="preserve"> </v>
      </c>
      <c r="O25" s="188">
        <f t="shared" si="6"/>
        <v>41.4</v>
      </c>
      <c r="P25" s="194">
        <v>2.4</v>
      </c>
    </row>
    <row r="26" spans="1:16" s="146" customFormat="1" x14ac:dyDescent="0.25">
      <c r="A26" s="210" t="s">
        <v>1056</v>
      </c>
      <c r="B26" s="210" t="s">
        <v>1057</v>
      </c>
      <c r="C26" s="211">
        <v>44</v>
      </c>
      <c r="D26" s="120"/>
      <c r="E26" s="151"/>
      <c r="F26" s="151"/>
      <c r="G26" s="151"/>
      <c r="H26" s="213"/>
      <c r="I26" s="153">
        <f t="shared" si="0"/>
        <v>8.8000000000000007</v>
      </c>
      <c r="J26" s="192">
        <f t="shared" si="1"/>
        <v>44</v>
      </c>
      <c r="K26" s="192">
        <f t="shared" si="2"/>
        <v>44</v>
      </c>
      <c r="L26" s="193">
        <f t="shared" si="3"/>
        <v>0</v>
      </c>
      <c r="M26" s="192">
        <f t="shared" si="5"/>
        <v>0</v>
      </c>
      <c r="N26" s="187" t="str">
        <f t="shared" si="4"/>
        <v xml:space="preserve"> </v>
      </c>
      <c r="O26" s="188">
        <f t="shared" si="6"/>
        <v>44</v>
      </c>
      <c r="P26" s="194">
        <v>5</v>
      </c>
    </row>
    <row r="27" spans="1:16" s="146" customFormat="1" x14ac:dyDescent="0.25">
      <c r="A27" s="210" t="s">
        <v>1058</v>
      </c>
      <c r="B27" s="210" t="s">
        <v>1059</v>
      </c>
      <c r="C27" s="211">
        <v>20</v>
      </c>
      <c r="D27" s="120"/>
      <c r="E27" s="151"/>
      <c r="F27" s="151"/>
      <c r="G27" s="151"/>
      <c r="H27" s="213"/>
      <c r="I27" s="153">
        <f t="shared" si="0"/>
        <v>3.3333333333333335</v>
      </c>
      <c r="J27" s="192">
        <f t="shared" si="1"/>
        <v>20</v>
      </c>
      <c r="K27" s="192">
        <f t="shared" si="2"/>
        <v>20</v>
      </c>
      <c r="L27" s="193">
        <f t="shared" si="3"/>
        <v>0</v>
      </c>
      <c r="M27" s="192">
        <f t="shared" si="5"/>
        <v>0</v>
      </c>
      <c r="N27" s="187" t="str">
        <f t="shared" si="4"/>
        <v xml:space="preserve"> </v>
      </c>
      <c r="O27" s="188">
        <f t="shared" si="6"/>
        <v>20</v>
      </c>
      <c r="P27" s="194">
        <v>6</v>
      </c>
    </row>
    <row r="28" spans="1:16" s="146" customFormat="1" x14ac:dyDescent="0.25">
      <c r="A28" s="210" t="s">
        <v>1060</v>
      </c>
      <c r="B28" s="210" t="s">
        <v>1061</v>
      </c>
      <c r="C28" s="211">
        <v>13</v>
      </c>
      <c r="D28" s="120"/>
      <c r="E28" s="151"/>
      <c r="F28" s="151"/>
      <c r="G28" s="151"/>
      <c r="H28" s="213"/>
      <c r="I28" s="153">
        <f t="shared" si="0"/>
        <v>2.1666666666666665</v>
      </c>
      <c r="J28" s="192">
        <f t="shared" si="1"/>
        <v>13</v>
      </c>
      <c r="K28" s="192">
        <f t="shared" si="2"/>
        <v>13</v>
      </c>
      <c r="L28" s="193">
        <f t="shared" si="3"/>
        <v>0</v>
      </c>
      <c r="M28" s="192">
        <f t="shared" si="5"/>
        <v>0</v>
      </c>
      <c r="N28" s="187" t="str">
        <f t="shared" si="4"/>
        <v xml:space="preserve"> </v>
      </c>
      <c r="O28" s="188">
        <f t="shared" si="6"/>
        <v>13</v>
      </c>
      <c r="P28" s="194">
        <v>6</v>
      </c>
    </row>
    <row r="29" spans="1:16" s="146" customFormat="1" x14ac:dyDescent="0.25">
      <c r="A29" s="210" t="s">
        <v>1062</v>
      </c>
      <c r="B29" s="210" t="s">
        <v>1063</v>
      </c>
      <c r="C29" s="211">
        <v>150</v>
      </c>
      <c r="D29" s="120"/>
      <c r="E29" s="151"/>
      <c r="F29" s="151"/>
      <c r="G29" s="151"/>
      <c r="H29" s="213"/>
      <c r="I29" s="153">
        <f t="shared" si="0"/>
        <v>483.87096402705521</v>
      </c>
      <c r="J29" s="192">
        <f t="shared" si="1"/>
        <v>150</v>
      </c>
      <c r="K29" s="192">
        <f t="shared" si="2"/>
        <v>150</v>
      </c>
      <c r="L29" s="193">
        <f t="shared" si="3"/>
        <v>0</v>
      </c>
      <c r="M29" s="192">
        <f t="shared" si="5"/>
        <v>0</v>
      </c>
      <c r="N29" s="187" t="str">
        <f t="shared" si="4"/>
        <v xml:space="preserve"> </v>
      </c>
      <c r="O29" s="188">
        <f t="shared" si="6"/>
        <v>150</v>
      </c>
      <c r="P29" s="194">
        <v>0.31000000237999997</v>
      </c>
    </row>
    <row r="30" spans="1:16" s="146" customFormat="1" x14ac:dyDescent="0.25">
      <c r="A30" s="210" t="s">
        <v>1064</v>
      </c>
      <c r="B30" s="210" t="s">
        <v>1065</v>
      </c>
      <c r="C30" s="211">
        <v>80</v>
      </c>
      <c r="D30" s="120"/>
      <c r="E30" s="151"/>
      <c r="F30" s="151"/>
      <c r="G30" s="151"/>
      <c r="H30" s="213"/>
      <c r="I30" s="153">
        <f t="shared" si="0"/>
        <v>17.777777777777779</v>
      </c>
      <c r="J30" s="192">
        <f t="shared" si="1"/>
        <v>80</v>
      </c>
      <c r="K30" s="192">
        <f t="shared" si="2"/>
        <v>80</v>
      </c>
      <c r="L30" s="193">
        <f t="shared" si="3"/>
        <v>0</v>
      </c>
      <c r="M30" s="192">
        <f t="shared" si="5"/>
        <v>0</v>
      </c>
      <c r="N30" s="187" t="str">
        <f t="shared" si="4"/>
        <v xml:space="preserve"> </v>
      </c>
      <c r="O30" s="188">
        <f t="shared" si="6"/>
        <v>80</v>
      </c>
      <c r="P30" s="194">
        <v>4.5</v>
      </c>
    </row>
    <row r="31" spans="1:16" s="146" customFormat="1" x14ac:dyDescent="0.25">
      <c r="A31" s="210" t="s">
        <v>1066</v>
      </c>
      <c r="B31" s="210" t="s">
        <v>1067</v>
      </c>
      <c r="C31" s="211">
        <v>10</v>
      </c>
      <c r="D31" s="120"/>
      <c r="E31" s="151"/>
      <c r="F31" s="151"/>
      <c r="G31" s="151"/>
      <c r="H31" s="213"/>
      <c r="I31" s="153">
        <f t="shared" si="0"/>
        <v>1.5384615384615385</v>
      </c>
      <c r="J31" s="192">
        <f t="shared" si="1"/>
        <v>10</v>
      </c>
      <c r="K31" s="192">
        <f t="shared" si="2"/>
        <v>10</v>
      </c>
      <c r="L31" s="193">
        <f t="shared" si="3"/>
        <v>0</v>
      </c>
      <c r="M31" s="192">
        <f t="shared" si="5"/>
        <v>0</v>
      </c>
      <c r="N31" s="187" t="str">
        <f t="shared" si="4"/>
        <v xml:space="preserve"> </v>
      </c>
      <c r="O31" s="188">
        <f t="shared" si="6"/>
        <v>10</v>
      </c>
      <c r="P31" s="194">
        <v>6.5</v>
      </c>
    </row>
    <row r="32" spans="1:16" s="146" customFormat="1" x14ac:dyDescent="0.25">
      <c r="A32" s="210" t="s">
        <v>1068</v>
      </c>
      <c r="B32" s="210" t="s">
        <v>1069</v>
      </c>
      <c r="C32" s="215">
        <v>5.8000001907348633</v>
      </c>
      <c r="D32" s="120"/>
      <c r="E32" s="151"/>
      <c r="F32" s="151"/>
      <c r="G32" s="151"/>
      <c r="H32" s="213"/>
      <c r="I32" s="153">
        <f t="shared" si="0"/>
        <v>2.9000000953674316</v>
      </c>
      <c r="J32" s="192">
        <f t="shared" si="1"/>
        <v>5.8000001907348633</v>
      </c>
      <c r="K32" s="192">
        <f t="shared" si="2"/>
        <v>5.8000001907348633</v>
      </c>
      <c r="L32" s="193">
        <f t="shared" si="3"/>
        <v>0</v>
      </c>
      <c r="M32" s="192">
        <f t="shared" si="5"/>
        <v>0</v>
      </c>
      <c r="N32" s="187" t="str">
        <f t="shared" si="4"/>
        <v xml:space="preserve"> </v>
      </c>
      <c r="O32" s="188">
        <f t="shared" si="6"/>
        <v>5.8000001907348633</v>
      </c>
      <c r="P32" s="194">
        <v>2</v>
      </c>
    </row>
    <row r="33" spans="1:16" s="146" customFormat="1" x14ac:dyDescent="0.25">
      <c r="A33" s="210" t="s">
        <v>1070</v>
      </c>
      <c r="B33" s="210" t="s">
        <v>1071</v>
      </c>
      <c r="C33" s="211">
        <v>21</v>
      </c>
      <c r="D33" s="120"/>
      <c r="E33" s="151"/>
      <c r="F33" s="151"/>
      <c r="G33" s="151"/>
      <c r="H33" s="213"/>
      <c r="I33" s="153">
        <f t="shared" si="0"/>
        <v>4.666666666666667</v>
      </c>
      <c r="J33" s="192">
        <f t="shared" si="1"/>
        <v>21</v>
      </c>
      <c r="K33" s="192">
        <f t="shared" si="2"/>
        <v>21</v>
      </c>
      <c r="L33" s="193">
        <f t="shared" si="3"/>
        <v>0</v>
      </c>
      <c r="M33" s="192">
        <f t="shared" si="5"/>
        <v>0</v>
      </c>
      <c r="N33" s="187" t="str">
        <f t="shared" si="4"/>
        <v xml:space="preserve"> </v>
      </c>
      <c r="O33" s="188">
        <f t="shared" si="6"/>
        <v>21</v>
      </c>
      <c r="P33" s="194">
        <v>4.5</v>
      </c>
    </row>
    <row r="34" spans="1:16" s="146" customFormat="1" x14ac:dyDescent="0.25">
      <c r="A34" s="210" t="s">
        <v>1072</v>
      </c>
      <c r="B34" s="210" t="s">
        <v>1073</v>
      </c>
      <c r="C34" s="214"/>
      <c r="D34" s="120"/>
      <c r="E34" s="151"/>
      <c r="F34" s="151"/>
      <c r="G34" s="151"/>
      <c r="H34" s="213"/>
      <c r="I34" s="153">
        <f t="shared" si="0"/>
        <v>0</v>
      </c>
      <c r="J34" s="192">
        <f t="shared" si="1"/>
        <v>0</v>
      </c>
      <c r="K34" s="192">
        <f t="shared" si="2"/>
        <v>0</v>
      </c>
      <c r="L34" s="193">
        <f t="shared" si="3"/>
        <v>0</v>
      </c>
      <c r="M34" s="192">
        <f t="shared" si="5"/>
        <v>0</v>
      </c>
      <c r="N34" s="187" t="str">
        <f t="shared" si="4"/>
        <v xml:space="preserve"> </v>
      </c>
      <c r="O34" s="188">
        <f t="shared" si="6"/>
        <v>0</v>
      </c>
      <c r="P34" s="194">
        <v>7.0999999045999997</v>
      </c>
    </row>
  </sheetData>
  <sheetProtection algorithmName="SHA-512" hashValue="jwr5s/5HPDQmLtlqL0N7zEd0B8MPAQbtR3o5P1s0yG3mDWRSHPneumrFPk0i0HzOpF34c5t1mVgeq8OuqXmYdQ==" saltValue="yueWlO9AfWubbcBk2qnMNA==" spinCount="100000" sheet="1" objects="1" scenarios="1"/>
  <mergeCells count="6">
    <mergeCell ref="A5:B6"/>
    <mergeCell ref="L6:O6"/>
    <mergeCell ref="H7:H8"/>
    <mergeCell ref="E8:G8"/>
    <mergeCell ref="I8:K8"/>
    <mergeCell ref="L8:O8"/>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'\\Vs\cascom\Futures\FDD\FDD_PLANNING_DATA_BRANCH\2018_Files\Tools_2017data_2017CTU\[Class_III_Bulk_Estimation_Tool_2018_v2.xlsx]WheeledVehicles'!#REF!</xm:f>
          </x14:formula1>
          <xm:sqref>E9:G34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68"/>
  <sheetViews>
    <sheetView tabSelected="1" zoomScaleNormal="100" workbookViewId="0">
      <pane xSplit="2" ySplit="8" topLeftCell="C9" activePane="bottomRight" state="frozen"/>
      <selection pane="topRight" activeCell="C1" sqref="C1"/>
      <selection pane="bottomLeft" activeCell="A9" sqref="A9"/>
      <selection pane="bottomRight"/>
    </sheetView>
  </sheetViews>
  <sheetFormatPr defaultRowHeight="12.75" x14ac:dyDescent="0.2"/>
  <cols>
    <col min="1" max="1" width="10.140625" style="13" customWidth="1"/>
    <col min="2" max="2" width="71.28515625" style="13" bestFit="1" customWidth="1"/>
    <col min="3" max="3" width="13.28515625" style="13" customWidth="1"/>
    <col min="4" max="4" width="13.140625" style="13" bestFit="1" customWidth="1"/>
    <col min="5" max="7" width="19.7109375" style="13" customWidth="1"/>
    <col min="8" max="8" width="25.7109375" style="13" customWidth="1"/>
    <col min="9" max="9" width="27.5703125" style="13" customWidth="1"/>
    <col min="10" max="11" width="22.7109375" style="13" hidden="1" customWidth="1"/>
    <col min="12" max="12" width="23.28515625" style="13" hidden="1" customWidth="1"/>
    <col min="13" max="13" width="22.7109375" style="13" hidden="1" customWidth="1"/>
    <col min="14" max="15" width="30.7109375" style="13" hidden="1" customWidth="1"/>
    <col min="16" max="16" width="32.5703125" style="13" customWidth="1"/>
    <col min="17" max="19" width="30.7109375" style="13" customWidth="1"/>
    <col min="20" max="20" width="32.5703125" style="13" hidden="1" customWidth="1"/>
    <col min="21" max="22" width="21.7109375" style="13" customWidth="1"/>
    <col min="23" max="23" width="19" style="13" hidden="1" customWidth="1"/>
    <col min="24" max="28" width="21.7109375" style="13" hidden="1" customWidth="1"/>
    <col min="29" max="29" width="18.28515625" style="13" customWidth="1"/>
    <col min="30" max="30" width="47.140625" style="13" bestFit="1" customWidth="1"/>
    <col min="31" max="16384" width="9.140625" style="13"/>
  </cols>
  <sheetData>
    <row r="1" spans="1:29" ht="14.25" x14ac:dyDescent="0.2">
      <c r="A1" s="17" t="s">
        <v>751</v>
      </c>
      <c r="B1" s="12"/>
      <c r="C1" s="12"/>
      <c r="D1" s="12"/>
      <c r="E1" s="12"/>
      <c r="F1" s="12"/>
      <c r="G1" s="12"/>
      <c r="I1" s="12"/>
      <c r="J1" s="12"/>
      <c r="K1" s="12"/>
    </row>
    <row r="2" spans="1:29" ht="14.25" x14ac:dyDescent="0.2">
      <c r="A2" s="18" t="s">
        <v>891</v>
      </c>
      <c r="B2" s="12"/>
      <c r="C2" s="12"/>
      <c r="D2" s="12"/>
      <c r="E2" s="12"/>
      <c r="F2" s="12"/>
      <c r="G2" s="12"/>
      <c r="I2" s="12"/>
      <c r="J2" s="12"/>
      <c r="K2" s="12"/>
    </row>
    <row r="3" spans="1:29" ht="14.25" x14ac:dyDescent="0.2">
      <c r="A3" s="18" t="s">
        <v>907</v>
      </c>
      <c r="B3" s="12"/>
      <c r="C3" s="12"/>
      <c r="D3" s="12"/>
      <c r="E3" s="12"/>
      <c r="F3" s="12"/>
      <c r="G3" s="12"/>
      <c r="I3" s="12"/>
      <c r="J3" s="12"/>
      <c r="K3" s="12"/>
    </row>
    <row r="4" spans="1:29" ht="14.25" x14ac:dyDescent="0.2">
      <c r="A4" s="18" t="s">
        <v>908</v>
      </c>
      <c r="B4" s="12"/>
      <c r="C4" s="12"/>
      <c r="D4" s="12"/>
      <c r="E4" s="12"/>
      <c r="F4" s="12"/>
      <c r="G4" s="12"/>
      <c r="I4" s="12"/>
      <c r="J4" s="12"/>
      <c r="K4" s="12"/>
    </row>
    <row r="5" spans="1:29" x14ac:dyDescent="0.2">
      <c r="A5" s="244" t="s">
        <v>962</v>
      </c>
      <c r="B5" s="244"/>
      <c r="C5" s="12"/>
      <c r="D5" s="12"/>
      <c r="E5" s="12"/>
      <c r="F5" s="12"/>
      <c r="G5" s="12"/>
      <c r="I5" s="12"/>
      <c r="J5" s="12"/>
      <c r="K5" s="12"/>
      <c r="N5" s="36"/>
      <c r="O5" s="36"/>
      <c r="P5" s="36"/>
      <c r="Q5" s="36"/>
      <c r="R5" s="36"/>
      <c r="S5" s="36"/>
    </row>
    <row r="6" spans="1:29" ht="14.25" x14ac:dyDescent="0.2">
      <c r="A6" s="245"/>
      <c r="B6" s="245"/>
      <c r="C6" s="39"/>
      <c r="D6" s="39"/>
      <c r="E6" s="70"/>
      <c r="F6" s="70"/>
      <c r="G6" s="70"/>
      <c r="H6" s="41"/>
      <c r="I6" s="41"/>
      <c r="J6" s="42"/>
      <c r="K6" s="39"/>
      <c r="L6" s="40"/>
      <c r="M6" s="40"/>
      <c r="N6" s="218"/>
      <c r="O6" s="219"/>
      <c r="P6" s="254" t="s">
        <v>869</v>
      </c>
      <c r="Q6" s="255"/>
      <c r="R6" s="255"/>
      <c r="S6" s="256"/>
      <c r="T6" s="73"/>
      <c r="U6" s="255"/>
      <c r="V6" s="255"/>
      <c r="W6" s="255"/>
      <c r="X6" s="255"/>
      <c r="Y6" s="256"/>
      <c r="Z6" s="255"/>
      <c r="AA6" s="255"/>
      <c r="AB6" s="255"/>
    </row>
    <row r="7" spans="1:29" s="21" customFormat="1" ht="66.75" customHeight="1" thickBot="1" x14ac:dyDescent="0.25">
      <c r="A7" s="37"/>
      <c r="B7" s="37"/>
      <c r="C7" s="220" t="s">
        <v>890</v>
      </c>
      <c r="D7" s="25" t="s">
        <v>486</v>
      </c>
      <c r="E7" s="229" t="s">
        <v>950</v>
      </c>
      <c r="F7" s="220" t="s">
        <v>897</v>
      </c>
      <c r="G7" s="220" t="s">
        <v>861</v>
      </c>
      <c r="H7" s="27" t="s">
        <v>1142</v>
      </c>
      <c r="I7" s="260" t="s">
        <v>1143</v>
      </c>
      <c r="J7" s="26" t="s">
        <v>1144</v>
      </c>
      <c r="K7" s="220" t="s">
        <v>1145</v>
      </c>
      <c r="L7" s="26" t="s">
        <v>1146</v>
      </c>
      <c r="M7" s="220" t="s">
        <v>867</v>
      </c>
      <c r="N7" s="148" t="s">
        <v>951</v>
      </c>
      <c r="O7" s="46" t="s">
        <v>952</v>
      </c>
      <c r="P7" s="98" t="s">
        <v>957</v>
      </c>
      <c r="Q7" s="28" t="s">
        <v>953</v>
      </c>
      <c r="R7" s="47" t="s">
        <v>1123</v>
      </c>
      <c r="S7" s="99" t="s">
        <v>958</v>
      </c>
      <c r="T7" s="139" t="s">
        <v>768</v>
      </c>
      <c r="U7" s="232" t="s">
        <v>900</v>
      </c>
      <c r="V7" s="232" t="s">
        <v>1149</v>
      </c>
      <c r="W7" s="29" t="s">
        <v>1141</v>
      </c>
      <c r="X7" s="30" t="s">
        <v>1147</v>
      </c>
      <c r="Y7" s="34" t="s">
        <v>1148</v>
      </c>
      <c r="Z7" s="29" t="s">
        <v>1150</v>
      </c>
      <c r="AA7" s="30" t="s">
        <v>1151</v>
      </c>
      <c r="AB7" s="34" t="s">
        <v>906</v>
      </c>
      <c r="AC7" s="20"/>
    </row>
    <row r="8" spans="1:29" s="21" customFormat="1" ht="16.5" customHeight="1" thickTop="1" thickBot="1" x14ac:dyDescent="0.3">
      <c r="A8" s="25" t="s">
        <v>486</v>
      </c>
      <c r="B8" s="25" t="s">
        <v>487</v>
      </c>
      <c r="C8" s="50" t="s">
        <v>895</v>
      </c>
      <c r="D8" s="25" t="s">
        <v>896</v>
      </c>
      <c r="E8" s="249" t="s">
        <v>894</v>
      </c>
      <c r="F8" s="249"/>
      <c r="G8" s="249"/>
      <c r="H8" s="116" t="s">
        <v>931</v>
      </c>
      <c r="I8" s="261"/>
      <c r="K8" s="23"/>
      <c r="L8" s="23"/>
      <c r="M8" s="22"/>
      <c r="N8" s="257" t="s">
        <v>2</v>
      </c>
      <c r="O8" s="258"/>
      <c r="P8" s="257" t="s">
        <v>2</v>
      </c>
      <c r="Q8" s="259"/>
      <c r="R8" s="259"/>
      <c r="S8" s="258"/>
      <c r="T8" s="246" t="s">
        <v>551</v>
      </c>
      <c r="U8" s="247"/>
      <c r="V8" s="247"/>
      <c r="W8" s="247"/>
      <c r="X8" s="247"/>
      <c r="Y8" s="250"/>
      <c r="Z8" s="233" t="s">
        <v>1138</v>
      </c>
      <c r="AA8" s="230" t="s">
        <v>1139</v>
      </c>
      <c r="AB8" s="230" t="s">
        <v>1140</v>
      </c>
      <c r="AC8" s="20"/>
    </row>
    <row r="9" spans="1:29" ht="15.75" thickTop="1" x14ac:dyDescent="0.25">
      <c r="A9" s="217" t="s">
        <v>1074</v>
      </c>
      <c r="B9" s="217" t="s">
        <v>1075</v>
      </c>
      <c r="C9" s="216"/>
      <c r="D9" s="52">
        <v>14</v>
      </c>
      <c r="E9" s="53"/>
      <c r="F9" s="53"/>
      <c r="G9" s="53"/>
      <c r="H9" s="54">
        <v>6</v>
      </c>
      <c r="I9" s="55">
        <v>10</v>
      </c>
      <c r="J9" s="56">
        <v>0.33300000000000002</v>
      </c>
      <c r="K9" s="56">
        <v>0.33400000000000002</v>
      </c>
      <c r="L9" s="56">
        <v>0.33300000000000002</v>
      </c>
      <c r="M9" s="57" t="str">
        <f t="shared" ref="M9:M28" si="0">IF((L9+K9+J9)=0," ", IF((L9+K9+J9) = 1, "100%", "Adjust colums I-J-K to get 100%"))</f>
        <v>100%</v>
      </c>
      <c r="N9" s="170">
        <f t="shared" ref="N9:N28" si="1">(C9-(G9*C9))</f>
        <v>0</v>
      </c>
      <c r="O9" s="164">
        <f t="shared" ref="O9:O28" si="2">(1-F9)*C9</f>
        <v>0</v>
      </c>
      <c r="P9" s="171">
        <f>D9*((((I9*J9)*W9)/Z9)+(((I9*K9)*X9)/AA9)+(((I9*L9)*Y9)/AB9)+(H9*U9))</f>
        <v>1612.7999572832</v>
      </c>
      <c r="Q9" s="157">
        <f t="shared" ref="Q9:Q28" si="3">P9/(IF(D9&lt;=0,1,D9))</f>
        <v>115.19999694880001</v>
      </c>
      <c r="R9" s="166" t="str">
        <f>IF(C9*F9=0, " ", Q9/(C9*(1-F9)))</f>
        <v xml:space="preserve"> </v>
      </c>
      <c r="S9" s="166">
        <f t="shared" ref="S9:S28" si="4">P9+N9</f>
        <v>1612.7999572832</v>
      </c>
      <c r="T9" s="236">
        <v>7.1999998093000004</v>
      </c>
      <c r="U9" s="237">
        <v>7.1999998093000004</v>
      </c>
      <c r="V9" s="239">
        <v>7.1999998093000004</v>
      </c>
      <c r="W9" s="234">
        <v>7.1999998093000004</v>
      </c>
      <c r="X9" s="231">
        <v>7.1999998093000004</v>
      </c>
      <c r="Y9" s="235">
        <v>7.1999998093000004</v>
      </c>
      <c r="Z9" s="234">
        <v>1</v>
      </c>
      <c r="AA9" s="231">
        <v>1</v>
      </c>
      <c r="AB9" s="231">
        <v>1</v>
      </c>
      <c r="AC9" s="14"/>
    </row>
    <row r="10" spans="1:29" ht="15" x14ac:dyDescent="0.25">
      <c r="A10" s="217" t="s">
        <v>1076</v>
      </c>
      <c r="B10" s="217" t="s">
        <v>1077</v>
      </c>
      <c r="C10" s="216">
        <v>75</v>
      </c>
      <c r="D10" s="52"/>
      <c r="E10" s="59"/>
      <c r="F10" s="59"/>
      <c r="G10" s="59"/>
      <c r="H10" s="60"/>
      <c r="I10" s="61"/>
      <c r="J10" s="56">
        <v>0.33300000000000002</v>
      </c>
      <c r="K10" s="56">
        <v>0.33400000000000002</v>
      </c>
      <c r="L10" s="56">
        <v>0.33300000000000002</v>
      </c>
      <c r="M10" s="63" t="str">
        <f t="shared" si="0"/>
        <v>100%</v>
      </c>
      <c r="N10" s="154">
        <f t="shared" si="1"/>
        <v>75</v>
      </c>
      <c r="O10" s="155">
        <f t="shared" si="2"/>
        <v>75</v>
      </c>
      <c r="P10" s="156">
        <f t="shared" ref="P10:P28" si="5">D10*((((I10*J10)*W10)/Z10)+(((I10*K10)*X10)/AA10)+(((I10*L10)*Y10)/AB10)+(H10*U10))</f>
        <v>0</v>
      </c>
      <c r="Q10" s="157">
        <f t="shared" si="3"/>
        <v>0</v>
      </c>
      <c r="R10" s="166" t="str">
        <f t="shared" ref="R10:R28" si="6">IF(C10*F10=0, " ", Q10/(C10*(1-F10)))</f>
        <v xml:space="preserve"> </v>
      </c>
      <c r="S10" s="158">
        <f t="shared" si="4"/>
        <v>75</v>
      </c>
      <c r="T10" s="236">
        <v>7.1999998093000004</v>
      </c>
      <c r="U10" s="238">
        <v>7.1999998093000004</v>
      </c>
      <c r="V10" s="235">
        <v>7.1999998093000004</v>
      </c>
      <c r="W10" s="234">
        <v>7.1999998093000004</v>
      </c>
      <c r="X10" s="231">
        <v>7.1999998093000004</v>
      </c>
      <c r="Y10" s="235">
        <v>7.1999998093000004</v>
      </c>
      <c r="Z10" s="234">
        <v>1</v>
      </c>
      <c r="AA10" s="231">
        <v>1</v>
      </c>
      <c r="AB10" s="231">
        <v>1</v>
      </c>
      <c r="AC10" s="14"/>
    </row>
    <row r="11" spans="1:29" ht="15" x14ac:dyDescent="0.25">
      <c r="A11" s="217" t="s">
        <v>1078</v>
      </c>
      <c r="B11" s="217" t="s">
        <v>1079</v>
      </c>
      <c r="C11" s="216">
        <v>1300</v>
      </c>
      <c r="D11" s="52"/>
      <c r="E11" s="59"/>
      <c r="F11" s="59"/>
      <c r="G11" s="59"/>
      <c r="H11" s="60"/>
      <c r="I11" s="61"/>
      <c r="J11" s="56">
        <v>0.33300000000000002</v>
      </c>
      <c r="K11" s="56">
        <v>0.33400000000000002</v>
      </c>
      <c r="L11" s="56">
        <v>0.33300000000000002</v>
      </c>
      <c r="M11" s="63" t="str">
        <f t="shared" si="0"/>
        <v>100%</v>
      </c>
      <c r="N11" s="154">
        <f t="shared" si="1"/>
        <v>1300</v>
      </c>
      <c r="O11" s="155">
        <f t="shared" si="2"/>
        <v>1300</v>
      </c>
      <c r="P11" s="156">
        <f t="shared" si="5"/>
        <v>0</v>
      </c>
      <c r="Q11" s="157">
        <f t="shared" si="3"/>
        <v>0</v>
      </c>
      <c r="R11" s="166" t="str">
        <f t="shared" si="6"/>
        <v xml:space="preserve"> </v>
      </c>
      <c r="S11" s="158">
        <f t="shared" si="4"/>
        <v>1300</v>
      </c>
      <c r="T11" s="236">
        <v>11.399999619000001</v>
      </c>
      <c r="U11" s="238">
        <v>11.399999619000001</v>
      </c>
      <c r="V11" s="235">
        <v>11.399999619000001</v>
      </c>
      <c r="W11" s="234">
        <v>11.399999619000001</v>
      </c>
      <c r="X11" s="231">
        <v>11.399999619000001</v>
      </c>
      <c r="Y11" s="235">
        <v>11.399999619000001</v>
      </c>
      <c r="Z11" s="234">
        <v>1</v>
      </c>
      <c r="AA11" s="231">
        <v>1</v>
      </c>
      <c r="AB11" s="231">
        <v>1</v>
      </c>
      <c r="AC11" s="14"/>
    </row>
    <row r="12" spans="1:29" ht="15" x14ac:dyDescent="0.25">
      <c r="A12" s="217" t="s">
        <v>1080</v>
      </c>
      <c r="B12" s="217" t="s">
        <v>1081</v>
      </c>
      <c r="C12" s="216">
        <v>432</v>
      </c>
      <c r="D12" s="52"/>
      <c r="E12" s="59"/>
      <c r="F12" s="59"/>
      <c r="G12" s="59"/>
      <c r="H12" s="60"/>
      <c r="I12" s="61"/>
      <c r="J12" s="56">
        <v>0.33300000000000002</v>
      </c>
      <c r="K12" s="56">
        <v>0.33400000000000002</v>
      </c>
      <c r="L12" s="56">
        <v>0.33300000000000002</v>
      </c>
      <c r="M12" s="63" t="str">
        <f t="shared" si="0"/>
        <v>100%</v>
      </c>
      <c r="N12" s="154">
        <f t="shared" si="1"/>
        <v>432</v>
      </c>
      <c r="O12" s="155">
        <f t="shared" si="2"/>
        <v>432</v>
      </c>
      <c r="P12" s="156">
        <f t="shared" si="5"/>
        <v>0</v>
      </c>
      <c r="Q12" s="157">
        <f t="shared" si="3"/>
        <v>0</v>
      </c>
      <c r="R12" s="166" t="str">
        <f t="shared" si="6"/>
        <v xml:space="preserve"> </v>
      </c>
      <c r="S12" s="158">
        <f t="shared" si="4"/>
        <v>432</v>
      </c>
      <c r="T12" s="236">
        <v>35</v>
      </c>
      <c r="U12" s="238">
        <v>35</v>
      </c>
      <c r="V12" s="235">
        <v>35</v>
      </c>
      <c r="W12" s="234">
        <v>35</v>
      </c>
      <c r="X12" s="231">
        <v>35</v>
      </c>
      <c r="Y12" s="235">
        <v>35</v>
      </c>
      <c r="Z12" s="234">
        <v>1</v>
      </c>
      <c r="AA12" s="231">
        <v>1</v>
      </c>
      <c r="AB12" s="231">
        <v>1</v>
      </c>
      <c r="AC12" s="14"/>
    </row>
    <row r="13" spans="1:29" ht="15" x14ac:dyDescent="0.25">
      <c r="A13" s="217" t="s">
        <v>1082</v>
      </c>
      <c r="B13" s="217" t="s">
        <v>1083</v>
      </c>
      <c r="C13" s="216">
        <v>864</v>
      </c>
      <c r="D13" s="52"/>
      <c r="E13" s="59"/>
      <c r="F13" s="59"/>
      <c r="G13" s="59"/>
      <c r="H13" s="60"/>
      <c r="I13" s="61"/>
      <c r="J13" s="56">
        <v>0.33300000000000002</v>
      </c>
      <c r="K13" s="56">
        <v>0.33400000000000002</v>
      </c>
      <c r="L13" s="56">
        <v>0.33300000000000002</v>
      </c>
      <c r="M13" s="63" t="str">
        <f t="shared" si="0"/>
        <v>100%</v>
      </c>
      <c r="N13" s="154">
        <f t="shared" si="1"/>
        <v>864</v>
      </c>
      <c r="O13" s="155">
        <f t="shared" si="2"/>
        <v>864</v>
      </c>
      <c r="P13" s="156">
        <f t="shared" si="5"/>
        <v>0</v>
      </c>
      <c r="Q13" s="157">
        <f t="shared" si="3"/>
        <v>0</v>
      </c>
      <c r="R13" s="166" t="str">
        <f t="shared" si="6"/>
        <v xml:space="preserve"> </v>
      </c>
      <c r="S13" s="158">
        <f t="shared" si="4"/>
        <v>864</v>
      </c>
      <c r="T13" s="236">
        <v>35</v>
      </c>
      <c r="U13" s="238">
        <v>35</v>
      </c>
      <c r="V13" s="235">
        <v>35</v>
      </c>
      <c r="W13" s="234">
        <v>35</v>
      </c>
      <c r="X13" s="231">
        <v>35</v>
      </c>
      <c r="Y13" s="235">
        <v>35</v>
      </c>
      <c r="Z13" s="234">
        <v>1</v>
      </c>
      <c r="AA13" s="231">
        <v>1</v>
      </c>
      <c r="AB13" s="231">
        <v>1</v>
      </c>
      <c r="AC13" s="14"/>
    </row>
    <row r="14" spans="1:29" ht="15" x14ac:dyDescent="0.25">
      <c r="A14" s="217" t="s">
        <v>1084</v>
      </c>
      <c r="B14" s="217" t="s">
        <v>1085</v>
      </c>
      <c r="C14" s="216">
        <v>92243</v>
      </c>
      <c r="D14" s="52"/>
      <c r="E14" s="59"/>
      <c r="F14" s="59"/>
      <c r="G14" s="59"/>
      <c r="H14" s="60"/>
      <c r="I14" s="61"/>
      <c r="J14" s="56">
        <v>0.33300000000000002</v>
      </c>
      <c r="K14" s="56">
        <v>0.33400000000000002</v>
      </c>
      <c r="L14" s="56">
        <v>0.33300000000000002</v>
      </c>
      <c r="M14" s="63" t="str">
        <f t="shared" si="0"/>
        <v>100%</v>
      </c>
      <c r="N14" s="154">
        <f t="shared" si="1"/>
        <v>92243</v>
      </c>
      <c r="O14" s="155">
        <f t="shared" si="2"/>
        <v>92243</v>
      </c>
      <c r="P14" s="156">
        <f t="shared" si="5"/>
        <v>0</v>
      </c>
      <c r="Q14" s="157">
        <f t="shared" si="3"/>
        <v>0</v>
      </c>
      <c r="R14" s="166" t="str">
        <f t="shared" si="6"/>
        <v xml:space="preserve"> </v>
      </c>
      <c r="S14" s="158">
        <f t="shared" si="4"/>
        <v>92243</v>
      </c>
      <c r="T14" s="236">
        <v>38</v>
      </c>
      <c r="U14" s="238">
        <v>38</v>
      </c>
      <c r="V14" s="235">
        <v>38</v>
      </c>
      <c r="W14" s="234">
        <v>38</v>
      </c>
      <c r="X14" s="231">
        <v>38</v>
      </c>
      <c r="Y14" s="235">
        <v>38</v>
      </c>
      <c r="Z14" s="234">
        <v>1</v>
      </c>
      <c r="AA14" s="231">
        <v>1</v>
      </c>
      <c r="AB14" s="231">
        <v>1</v>
      </c>
      <c r="AC14" s="14"/>
    </row>
    <row r="15" spans="1:29" ht="15" x14ac:dyDescent="0.25">
      <c r="A15" s="217" t="s">
        <v>1086</v>
      </c>
      <c r="B15" s="217" t="s">
        <v>1087</v>
      </c>
      <c r="C15" s="216"/>
      <c r="D15" s="52">
        <v>10</v>
      </c>
      <c r="E15" s="59"/>
      <c r="F15" s="59"/>
      <c r="G15" s="59"/>
      <c r="H15" s="60">
        <v>0.8</v>
      </c>
      <c r="I15" s="61">
        <v>2.8</v>
      </c>
      <c r="J15" s="56">
        <v>0.33300000000000002</v>
      </c>
      <c r="K15" s="56">
        <v>0.33400000000000002</v>
      </c>
      <c r="L15" s="56">
        <v>0.33300000000000002</v>
      </c>
      <c r="M15" s="63" t="str">
        <f t="shared" si="0"/>
        <v>100%</v>
      </c>
      <c r="N15" s="154">
        <f t="shared" si="1"/>
        <v>0</v>
      </c>
      <c r="O15" s="155">
        <f t="shared" si="2"/>
        <v>0</v>
      </c>
      <c r="P15" s="156">
        <f t="shared" si="5"/>
        <v>1980</v>
      </c>
      <c r="Q15" s="157">
        <f t="shared" si="3"/>
        <v>198</v>
      </c>
      <c r="R15" s="166" t="str">
        <f t="shared" si="6"/>
        <v xml:space="preserve"> </v>
      </c>
      <c r="S15" s="158">
        <f t="shared" si="4"/>
        <v>1980</v>
      </c>
      <c r="T15" s="236">
        <v>55</v>
      </c>
      <c r="U15" s="238">
        <v>55</v>
      </c>
      <c r="V15" s="235">
        <v>55</v>
      </c>
      <c r="W15" s="234">
        <v>55</v>
      </c>
      <c r="X15" s="231">
        <v>55</v>
      </c>
      <c r="Y15" s="235">
        <v>55</v>
      </c>
      <c r="Z15" s="234">
        <v>1</v>
      </c>
      <c r="AA15" s="231">
        <v>1</v>
      </c>
      <c r="AB15" s="231">
        <v>1</v>
      </c>
      <c r="AC15" s="14"/>
    </row>
    <row r="16" spans="1:29" ht="15" x14ac:dyDescent="0.25">
      <c r="A16" s="217" t="s">
        <v>1088</v>
      </c>
      <c r="B16" s="217" t="s">
        <v>1089</v>
      </c>
      <c r="C16" s="216"/>
      <c r="D16" s="52"/>
      <c r="E16" s="59"/>
      <c r="F16" s="59"/>
      <c r="G16" s="59"/>
      <c r="H16" s="60"/>
      <c r="I16" s="61"/>
      <c r="J16" s="56">
        <v>0.33300000000000002</v>
      </c>
      <c r="K16" s="56">
        <v>0.33400000000000002</v>
      </c>
      <c r="L16" s="56">
        <v>0.33300000000000002</v>
      </c>
      <c r="M16" s="63" t="str">
        <f t="shared" si="0"/>
        <v>100%</v>
      </c>
      <c r="N16" s="154">
        <f t="shared" si="1"/>
        <v>0</v>
      </c>
      <c r="O16" s="155">
        <f t="shared" si="2"/>
        <v>0</v>
      </c>
      <c r="P16" s="156">
        <f t="shared" si="5"/>
        <v>0</v>
      </c>
      <c r="Q16" s="157">
        <f t="shared" si="3"/>
        <v>0</v>
      </c>
      <c r="R16" s="166" t="str">
        <f t="shared" si="6"/>
        <v xml:space="preserve"> </v>
      </c>
      <c r="S16" s="158">
        <f t="shared" si="4"/>
        <v>0</v>
      </c>
      <c r="T16" s="236">
        <v>3.75</v>
      </c>
      <c r="U16" s="238">
        <v>3.75</v>
      </c>
      <c r="V16" s="235">
        <v>3.75</v>
      </c>
      <c r="W16" s="234">
        <v>3.75</v>
      </c>
      <c r="X16" s="231">
        <v>3.75</v>
      </c>
      <c r="Y16" s="235">
        <v>3.75</v>
      </c>
      <c r="Z16" s="234">
        <v>1</v>
      </c>
      <c r="AA16" s="231">
        <v>1</v>
      </c>
      <c r="AB16" s="231">
        <v>1</v>
      </c>
      <c r="AC16" s="14"/>
    </row>
    <row r="17" spans="1:29" ht="15" x14ac:dyDescent="0.25">
      <c r="A17" s="217" t="s">
        <v>1090</v>
      </c>
      <c r="B17" s="217" t="s">
        <v>1091</v>
      </c>
      <c r="C17" s="216"/>
      <c r="D17" s="52"/>
      <c r="E17" s="59"/>
      <c r="F17" s="59"/>
      <c r="G17" s="59"/>
      <c r="H17" s="60"/>
      <c r="I17" s="61"/>
      <c r="J17" s="56">
        <v>0.33300000000000002</v>
      </c>
      <c r="K17" s="56">
        <v>0.33400000000000002</v>
      </c>
      <c r="L17" s="56">
        <v>0.33300000000000002</v>
      </c>
      <c r="M17" s="63" t="str">
        <f t="shared" si="0"/>
        <v>100%</v>
      </c>
      <c r="N17" s="154">
        <f t="shared" si="1"/>
        <v>0</v>
      </c>
      <c r="O17" s="155">
        <f t="shared" si="2"/>
        <v>0</v>
      </c>
      <c r="P17" s="156">
        <f t="shared" si="5"/>
        <v>0</v>
      </c>
      <c r="Q17" s="157">
        <f t="shared" si="3"/>
        <v>0</v>
      </c>
      <c r="R17" s="166" t="str">
        <f t="shared" si="6"/>
        <v xml:space="preserve"> </v>
      </c>
      <c r="S17" s="158">
        <f t="shared" si="4"/>
        <v>0</v>
      </c>
      <c r="T17" s="236">
        <v>4</v>
      </c>
      <c r="U17" s="238">
        <v>4</v>
      </c>
      <c r="V17" s="235">
        <v>4</v>
      </c>
      <c r="W17" s="234">
        <v>4</v>
      </c>
      <c r="X17" s="231">
        <v>4</v>
      </c>
      <c r="Y17" s="235">
        <v>4</v>
      </c>
      <c r="Z17" s="234">
        <v>1</v>
      </c>
      <c r="AA17" s="231">
        <v>1</v>
      </c>
      <c r="AB17" s="231">
        <v>1</v>
      </c>
      <c r="AC17" s="14"/>
    </row>
    <row r="18" spans="1:29" ht="15" x14ac:dyDescent="0.25">
      <c r="A18" s="217" t="s">
        <v>1092</v>
      </c>
      <c r="B18" s="217" t="s">
        <v>1093</v>
      </c>
      <c r="C18" s="216"/>
      <c r="D18" s="52"/>
      <c r="E18" s="59"/>
      <c r="F18" s="59"/>
      <c r="G18" s="59"/>
      <c r="H18" s="60"/>
      <c r="I18" s="61"/>
      <c r="J18" s="56">
        <v>0.33300000000000002</v>
      </c>
      <c r="K18" s="56">
        <v>0.33400000000000002</v>
      </c>
      <c r="L18" s="56">
        <v>0.33300000000000002</v>
      </c>
      <c r="M18" s="63" t="str">
        <f t="shared" si="0"/>
        <v>100%</v>
      </c>
      <c r="N18" s="154">
        <f t="shared" si="1"/>
        <v>0</v>
      </c>
      <c r="O18" s="155">
        <f t="shared" si="2"/>
        <v>0</v>
      </c>
      <c r="P18" s="156">
        <f t="shared" si="5"/>
        <v>0</v>
      </c>
      <c r="Q18" s="157">
        <f t="shared" si="3"/>
        <v>0</v>
      </c>
      <c r="R18" s="166" t="str">
        <f t="shared" si="6"/>
        <v xml:space="preserve"> </v>
      </c>
      <c r="S18" s="158">
        <f t="shared" si="4"/>
        <v>0</v>
      </c>
      <c r="T18" s="236">
        <v>3.5</v>
      </c>
      <c r="U18" s="238">
        <v>3.5</v>
      </c>
      <c r="V18" s="235">
        <v>3.5</v>
      </c>
      <c r="W18" s="234">
        <v>3.5</v>
      </c>
      <c r="X18" s="231">
        <v>3.5</v>
      </c>
      <c r="Y18" s="235">
        <v>3.5</v>
      </c>
      <c r="Z18" s="234">
        <v>1</v>
      </c>
      <c r="AA18" s="231">
        <v>1</v>
      </c>
      <c r="AB18" s="231">
        <v>1</v>
      </c>
      <c r="AC18" s="14"/>
    </row>
    <row r="19" spans="1:29" ht="15" x14ac:dyDescent="0.25">
      <c r="A19" s="217" t="s">
        <v>1094</v>
      </c>
      <c r="B19" s="217" t="s">
        <v>1095</v>
      </c>
      <c r="C19" s="216"/>
      <c r="D19" s="52"/>
      <c r="E19" s="59"/>
      <c r="F19" s="59"/>
      <c r="G19" s="59"/>
      <c r="H19" s="60"/>
      <c r="I19" s="61"/>
      <c r="J19" s="56">
        <v>0.33300000000000002</v>
      </c>
      <c r="K19" s="56">
        <v>0.33400000000000002</v>
      </c>
      <c r="L19" s="56">
        <v>0.33300000000000002</v>
      </c>
      <c r="M19" s="63" t="str">
        <f t="shared" si="0"/>
        <v>100%</v>
      </c>
      <c r="N19" s="154">
        <f t="shared" si="1"/>
        <v>0</v>
      </c>
      <c r="O19" s="155">
        <f t="shared" si="2"/>
        <v>0</v>
      </c>
      <c r="P19" s="156">
        <f t="shared" si="5"/>
        <v>0</v>
      </c>
      <c r="Q19" s="157">
        <f t="shared" si="3"/>
        <v>0</v>
      </c>
      <c r="R19" s="166" t="str">
        <f t="shared" si="6"/>
        <v xml:space="preserve"> </v>
      </c>
      <c r="S19" s="158">
        <f t="shared" si="4"/>
        <v>0</v>
      </c>
      <c r="T19" s="236">
        <v>135</v>
      </c>
      <c r="U19" s="238">
        <v>135</v>
      </c>
      <c r="V19" s="235">
        <v>135</v>
      </c>
      <c r="W19" s="234">
        <v>135</v>
      </c>
      <c r="X19" s="231">
        <v>135</v>
      </c>
      <c r="Y19" s="235">
        <v>135</v>
      </c>
      <c r="Z19" s="234">
        <v>1</v>
      </c>
      <c r="AA19" s="231">
        <v>1</v>
      </c>
      <c r="AB19" s="231">
        <v>1</v>
      </c>
      <c r="AC19" s="14"/>
    </row>
    <row r="20" spans="1:29" ht="15" x14ac:dyDescent="0.25">
      <c r="A20" s="217" t="s">
        <v>1096</v>
      </c>
      <c r="B20" s="217" t="s">
        <v>1097</v>
      </c>
      <c r="C20" s="216"/>
      <c r="D20" s="52"/>
      <c r="E20" s="59"/>
      <c r="F20" s="59"/>
      <c r="G20" s="59"/>
      <c r="H20" s="60"/>
      <c r="I20" s="61"/>
      <c r="J20" s="56">
        <v>0.33300000000000002</v>
      </c>
      <c r="K20" s="56">
        <v>0.33400000000000002</v>
      </c>
      <c r="L20" s="56">
        <v>0.33300000000000002</v>
      </c>
      <c r="M20" s="63" t="str">
        <f t="shared" si="0"/>
        <v>100%</v>
      </c>
      <c r="N20" s="154">
        <f t="shared" si="1"/>
        <v>0</v>
      </c>
      <c r="O20" s="155">
        <f t="shared" si="2"/>
        <v>0</v>
      </c>
      <c r="P20" s="156">
        <f t="shared" si="5"/>
        <v>0</v>
      </c>
      <c r="Q20" s="157">
        <f t="shared" si="3"/>
        <v>0</v>
      </c>
      <c r="R20" s="166" t="str">
        <f t="shared" si="6"/>
        <v xml:space="preserve"> </v>
      </c>
      <c r="S20" s="158">
        <f t="shared" si="4"/>
        <v>0</v>
      </c>
      <c r="T20" s="236">
        <v>36.400001525999997</v>
      </c>
      <c r="U20" s="238">
        <v>36.400001525999997</v>
      </c>
      <c r="V20" s="235">
        <v>36.400001525999997</v>
      </c>
      <c r="W20" s="234">
        <v>36.400001525999997</v>
      </c>
      <c r="X20" s="231">
        <v>36.400001525999997</v>
      </c>
      <c r="Y20" s="235">
        <v>36.400001525999997</v>
      </c>
      <c r="Z20" s="234">
        <v>1</v>
      </c>
      <c r="AA20" s="231">
        <v>1</v>
      </c>
      <c r="AB20" s="231">
        <v>1</v>
      </c>
      <c r="AC20" s="14"/>
    </row>
    <row r="21" spans="1:29" ht="26.25" x14ac:dyDescent="0.25">
      <c r="A21" s="217" t="s">
        <v>1098</v>
      </c>
      <c r="B21" s="217" t="s">
        <v>1099</v>
      </c>
      <c r="C21" s="216">
        <v>167680</v>
      </c>
      <c r="D21" s="52">
        <v>12</v>
      </c>
      <c r="E21" s="59"/>
      <c r="F21" s="59"/>
      <c r="G21" s="59"/>
      <c r="H21" s="60">
        <v>0.6</v>
      </c>
      <c r="I21" s="61">
        <v>2.9</v>
      </c>
      <c r="J21" s="56">
        <v>0.33300000000000002</v>
      </c>
      <c r="K21" s="56">
        <v>0.33400000000000002</v>
      </c>
      <c r="L21" s="56">
        <v>0.33300000000000002</v>
      </c>
      <c r="M21" s="63" t="str">
        <f t="shared" si="0"/>
        <v>100%</v>
      </c>
      <c r="N21" s="154">
        <f t="shared" si="1"/>
        <v>167680</v>
      </c>
      <c r="O21" s="155">
        <f t="shared" si="2"/>
        <v>167680</v>
      </c>
      <c r="P21" s="156">
        <f t="shared" si="5"/>
        <v>6510</v>
      </c>
      <c r="Q21" s="157">
        <f t="shared" si="3"/>
        <v>542.5</v>
      </c>
      <c r="R21" s="166" t="str">
        <f t="shared" si="6"/>
        <v xml:space="preserve"> </v>
      </c>
      <c r="S21" s="158">
        <f t="shared" si="4"/>
        <v>174190</v>
      </c>
      <c r="T21" s="236">
        <v>155</v>
      </c>
      <c r="U21" s="238">
        <v>155</v>
      </c>
      <c r="V21" s="235">
        <v>155</v>
      </c>
      <c r="W21" s="234">
        <v>155</v>
      </c>
      <c r="X21" s="231">
        <v>155</v>
      </c>
      <c r="Y21" s="235">
        <v>155</v>
      </c>
      <c r="Z21" s="234">
        <v>1</v>
      </c>
      <c r="AA21" s="231">
        <v>1</v>
      </c>
      <c r="AB21" s="231">
        <v>1</v>
      </c>
      <c r="AC21" s="14"/>
    </row>
    <row r="22" spans="1:29" ht="15" x14ac:dyDescent="0.25">
      <c r="A22" s="217" t="s">
        <v>1100</v>
      </c>
      <c r="B22" s="217" t="s">
        <v>1101</v>
      </c>
      <c r="C22" s="216">
        <v>400</v>
      </c>
      <c r="D22" s="52"/>
      <c r="E22" s="59"/>
      <c r="F22" s="59"/>
      <c r="G22" s="59"/>
      <c r="H22" s="60"/>
      <c r="I22" s="61"/>
      <c r="J22" s="56">
        <v>0.33300000000000002</v>
      </c>
      <c r="K22" s="56">
        <v>0.33400000000000002</v>
      </c>
      <c r="L22" s="56">
        <v>0.33300000000000002</v>
      </c>
      <c r="M22" s="63" t="str">
        <f t="shared" si="0"/>
        <v>100%</v>
      </c>
      <c r="N22" s="154">
        <f t="shared" si="1"/>
        <v>400</v>
      </c>
      <c r="O22" s="155">
        <f t="shared" si="2"/>
        <v>400</v>
      </c>
      <c r="P22" s="156">
        <f t="shared" si="5"/>
        <v>0</v>
      </c>
      <c r="Q22" s="157">
        <f t="shared" si="3"/>
        <v>0</v>
      </c>
      <c r="R22" s="166" t="str">
        <f t="shared" si="6"/>
        <v xml:space="preserve"> </v>
      </c>
      <c r="S22" s="158">
        <f t="shared" si="4"/>
        <v>400</v>
      </c>
      <c r="T22" s="236">
        <v>36.400001525999997</v>
      </c>
      <c r="U22" s="238">
        <v>36.400001525999997</v>
      </c>
      <c r="V22" s="235">
        <v>36.400001525999997</v>
      </c>
      <c r="W22" s="234">
        <v>36.400001525999997</v>
      </c>
      <c r="X22" s="231">
        <v>36.400001525999997</v>
      </c>
      <c r="Y22" s="235">
        <v>36.400001525999997</v>
      </c>
      <c r="Z22" s="234">
        <v>1</v>
      </c>
      <c r="AA22" s="231">
        <v>1</v>
      </c>
      <c r="AB22" s="231">
        <v>1</v>
      </c>
      <c r="AC22" s="14"/>
    </row>
    <row r="23" spans="1:29" ht="15" x14ac:dyDescent="0.25">
      <c r="A23" s="217" t="s">
        <v>1102</v>
      </c>
      <c r="B23" s="217" t="s">
        <v>1103</v>
      </c>
      <c r="C23" s="216">
        <v>2146</v>
      </c>
      <c r="D23" s="52"/>
      <c r="E23" s="59"/>
      <c r="F23" s="59"/>
      <c r="G23" s="59"/>
      <c r="H23" s="60"/>
      <c r="I23" s="61"/>
      <c r="J23" s="56">
        <v>0.33300000000000002</v>
      </c>
      <c r="K23" s="56">
        <v>0.33400000000000002</v>
      </c>
      <c r="L23" s="56">
        <v>0.33300000000000002</v>
      </c>
      <c r="M23" s="63" t="str">
        <f t="shared" si="0"/>
        <v>100%</v>
      </c>
      <c r="N23" s="154">
        <f t="shared" si="1"/>
        <v>2146</v>
      </c>
      <c r="O23" s="155">
        <f t="shared" si="2"/>
        <v>2146</v>
      </c>
      <c r="P23" s="156">
        <f t="shared" si="5"/>
        <v>0</v>
      </c>
      <c r="Q23" s="157">
        <f t="shared" si="3"/>
        <v>0</v>
      </c>
      <c r="R23" s="166" t="str">
        <f t="shared" si="6"/>
        <v xml:space="preserve"> </v>
      </c>
      <c r="S23" s="158">
        <f t="shared" si="4"/>
        <v>2146</v>
      </c>
      <c r="T23" s="236">
        <v>39</v>
      </c>
      <c r="U23" s="238">
        <v>39</v>
      </c>
      <c r="V23" s="235">
        <v>39</v>
      </c>
      <c r="W23" s="234">
        <v>39</v>
      </c>
      <c r="X23" s="231">
        <v>39</v>
      </c>
      <c r="Y23" s="235">
        <v>39</v>
      </c>
      <c r="Z23" s="234">
        <v>1</v>
      </c>
      <c r="AA23" s="231">
        <v>1</v>
      </c>
      <c r="AB23" s="231">
        <v>1</v>
      </c>
      <c r="AC23" s="14"/>
    </row>
    <row r="24" spans="1:29" ht="15" x14ac:dyDescent="0.25">
      <c r="A24" s="217" t="s">
        <v>1104</v>
      </c>
      <c r="B24" s="217" t="s">
        <v>1105</v>
      </c>
      <c r="C24" s="216">
        <v>3755</v>
      </c>
      <c r="D24" s="52"/>
      <c r="E24" s="59"/>
      <c r="F24" s="59"/>
      <c r="G24" s="59"/>
      <c r="H24" s="60"/>
      <c r="I24" s="61"/>
      <c r="J24" s="56">
        <v>0.33300000000000002</v>
      </c>
      <c r="K24" s="56">
        <v>0.33400000000000002</v>
      </c>
      <c r="L24" s="56">
        <v>0.33300000000000002</v>
      </c>
      <c r="M24" s="63" t="str">
        <f t="shared" si="0"/>
        <v>100%</v>
      </c>
      <c r="N24" s="154">
        <f t="shared" si="1"/>
        <v>3755</v>
      </c>
      <c r="O24" s="155">
        <f t="shared" si="2"/>
        <v>3755</v>
      </c>
      <c r="P24" s="156">
        <f t="shared" si="5"/>
        <v>0</v>
      </c>
      <c r="Q24" s="157">
        <f t="shared" si="3"/>
        <v>0</v>
      </c>
      <c r="R24" s="166" t="str">
        <f t="shared" si="6"/>
        <v xml:space="preserve"> </v>
      </c>
      <c r="S24" s="158">
        <f t="shared" si="4"/>
        <v>3755</v>
      </c>
      <c r="T24" s="236">
        <v>73</v>
      </c>
      <c r="U24" s="238">
        <v>73</v>
      </c>
      <c r="V24" s="235">
        <v>73</v>
      </c>
      <c r="W24" s="234">
        <v>73</v>
      </c>
      <c r="X24" s="231">
        <v>73</v>
      </c>
      <c r="Y24" s="235">
        <v>73</v>
      </c>
      <c r="Z24" s="234">
        <v>1</v>
      </c>
      <c r="AA24" s="231">
        <v>1</v>
      </c>
      <c r="AB24" s="231">
        <v>1</v>
      </c>
      <c r="AC24" s="14"/>
    </row>
    <row r="25" spans="1:29" ht="15" x14ac:dyDescent="0.25">
      <c r="A25" s="217" t="s">
        <v>1106</v>
      </c>
      <c r="B25" s="217" t="s">
        <v>1107</v>
      </c>
      <c r="C25" s="216">
        <v>155</v>
      </c>
      <c r="D25" s="52"/>
      <c r="E25" s="59"/>
      <c r="F25" s="59"/>
      <c r="G25" s="59"/>
      <c r="H25" s="60"/>
      <c r="I25" s="61"/>
      <c r="J25" s="56">
        <v>0.33300000000000002</v>
      </c>
      <c r="K25" s="56">
        <v>0.33400000000000002</v>
      </c>
      <c r="L25" s="56">
        <v>0.33300000000000002</v>
      </c>
      <c r="M25" s="63" t="str">
        <f t="shared" si="0"/>
        <v>100%</v>
      </c>
      <c r="N25" s="154">
        <f t="shared" si="1"/>
        <v>155</v>
      </c>
      <c r="O25" s="155">
        <f t="shared" si="2"/>
        <v>155</v>
      </c>
      <c r="P25" s="156">
        <f t="shared" si="5"/>
        <v>0</v>
      </c>
      <c r="Q25" s="157">
        <f t="shared" si="3"/>
        <v>0</v>
      </c>
      <c r="R25" s="166" t="str">
        <f t="shared" si="6"/>
        <v xml:space="preserve"> </v>
      </c>
      <c r="S25" s="158">
        <f t="shared" si="4"/>
        <v>155</v>
      </c>
      <c r="T25" s="236">
        <v>92.5</v>
      </c>
      <c r="U25" s="238">
        <v>92.5</v>
      </c>
      <c r="V25" s="235">
        <v>92.5</v>
      </c>
      <c r="W25" s="234">
        <v>92.5</v>
      </c>
      <c r="X25" s="231">
        <v>92.5</v>
      </c>
      <c r="Y25" s="235">
        <v>92.5</v>
      </c>
      <c r="Z25" s="234">
        <v>1</v>
      </c>
      <c r="AA25" s="231">
        <v>1</v>
      </c>
      <c r="AB25" s="231">
        <v>1</v>
      </c>
      <c r="AC25" s="14"/>
    </row>
    <row r="26" spans="1:29" ht="15" x14ac:dyDescent="0.25">
      <c r="A26" s="217" t="s">
        <v>1108</v>
      </c>
      <c r="B26" s="217" t="s">
        <v>1109</v>
      </c>
      <c r="C26" s="216"/>
      <c r="D26" s="52"/>
      <c r="E26" s="59"/>
      <c r="F26" s="59"/>
      <c r="G26" s="59"/>
      <c r="H26" s="60"/>
      <c r="I26" s="61"/>
      <c r="J26" s="56">
        <v>0.33300000000000002</v>
      </c>
      <c r="K26" s="56">
        <v>0.33400000000000002</v>
      </c>
      <c r="L26" s="56">
        <v>0.33300000000000002</v>
      </c>
      <c r="M26" s="63" t="str">
        <f t="shared" si="0"/>
        <v>100%</v>
      </c>
      <c r="N26" s="154">
        <f t="shared" si="1"/>
        <v>0</v>
      </c>
      <c r="O26" s="155">
        <f t="shared" si="2"/>
        <v>0</v>
      </c>
      <c r="P26" s="156">
        <f t="shared" si="5"/>
        <v>0</v>
      </c>
      <c r="Q26" s="157">
        <f t="shared" si="3"/>
        <v>0</v>
      </c>
      <c r="R26" s="166" t="str">
        <f t="shared" si="6"/>
        <v xml:space="preserve"> </v>
      </c>
      <c r="S26" s="158">
        <f t="shared" si="4"/>
        <v>0</v>
      </c>
      <c r="T26" s="236">
        <v>4</v>
      </c>
      <c r="U26" s="238">
        <v>4</v>
      </c>
      <c r="V26" s="235">
        <v>4</v>
      </c>
      <c r="W26" s="234">
        <v>4</v>
      </c>
      <c r="X26" s="231">
        <v>4</v>
      </c>
      <c r="Y26" s="235">
        <v>4</v>
      </c>
      <c r="Z26" s="234">
        <v>1</v>
      </c>
      <c r="AA26" s="231">
        <v>1</v>
      </c>
      <c r="AB26" s="231">
        <v>1</v>
      </c>
      <c r="AC26" s="14"/>
    </row>
    <row r="27" spans="1:29" ht="15" x14ac:dyDescent="0.25">
      <c r="A27" s="217" t="s">
        <v>1110</v>
      </c>
      <c r="B27" s="217" t="s">
        <v>1111</v>
      </c>
      <c r="C27" s="216"/>
      <c r="D27" s="52"/>
      <c r="E27" s="59"/>
      <c r="F27" s="59"/>
      <c r="G27" s="59"/>
      <c r="H27" s="60"/>
      <c r="I27" s="61"/>
      <c r="J27" s="56">
        <v>0.33300000000000002</v>
      </c>
      <c r="K27" s="56">
        <v>0.33400000000000002</v>
      </c>
      <c r="L27" s="56">
        <v>0.33300000000000002</v>
      </c>
      <c r="M27" s="63" t="str">
        <f t="shared" si="0"/>
        <v>100%</v>
      </c>
      <c r="N27" s="154">
        <f t="shared" si="1"/>
        <v>0</v>
      </c>
      <c r="O27" s="155">
        <f t="shared" si="2"/>
        <v>0</v>
      </c>
      <c r="P27" s="156">
        <f t="shared" si="5"/>
        <v>0</v>
      </c>
      <c r="Q27" s="157">
        <f t="shared" si="3"/>
        <v>0</v>
      </c>
      <c r="R27" s="166" t="str">
        <f t="shared" si="6"/>
        <v xml:space="preserve"> </v>
      </c>
      <c r="S27" s="158">
        <f t="shared" si="4"/>
        <v>0</v>
      </c>
      <c r="T27" s="236">
        <v>63.75</v>
      </c>
      <c r="U27" s="238">
        <v>63.75</v>
      </c>
      <c r="V27" s="235">
        <v>63.75</v>
      </c>
      <c r="W27" s="234">
        <v>63.75</v>
      </c>
      <c r="X27" s="231">
        <v>63.75</v>
      </c>
      <c r="Y27" s="235">
        <v>63.75</v>
      </c>
      <c r="Z27" s="234">
        <v>1</v>
      </c>
      <c r="AA27" s="231">
        <v>1</v>
      </c>
      <c r="AB27" s="231">
        <v>1</v>
      </c>
      <c r="AC27" s="14"/>
    </row>
    <row r="28" spans="1:29" ht="15" x14ac:dyDescent="0.25">
      <c r="A28" s="217" t="s">
        <v>1112</v>
      </c>
      <c r="B28" s="217" t="s">
        <v>1113</v>
      </c>
      <c r="C28" s="216"/>
      <c r="D28" s="52"/>
      <c r="E28" s="59"/>
      <c r="F28" s="59"/>
      <c r="G28" s="59"/>
      <c r="H28" s="60"/>
      <c r="I28" s="61"/>
      <c r="J28" s="56">
        <v>0.33300000000000002</v>
      </c>
      <c r="K28" s="56">
        <v>0.33400000000000002</v>
      </c>
      <c r="L28" s="56">
        <v>0.33300000000000002</v>
      </c>
      <c r="M28" s="63" t="str">
        <f t="shared" si="0"/>
        <v>100%</v>
      </c>
      <c r="N28" s="154">
        <f t="shared" si="1"/>
        <v>0</v>
      </c>
      <c r="O28" s="155">
        <f t="shared" si="2"/>
        <v>0</v>
      </c>
      <c r="P28" s="156">
        <f t="shared" si="5"/>
        <v>0</v>
      </c>
      <c r="Q28" s="157">
        <f t="shared" si="3"/>
        <v>0</v>
      </c>
      <c r="R28" s="166" t="str">
        <f t="shared" si="6"/>
        <v xml:space="preserve"> </v>
      </c>
      <c r="S28" s="158">
        <f t="shared" si="4"/>
        <v>0</v>
      </c>
      <c r="T28" s="236">
        <v>1483.2700195</v>
      </c>
      <c r="U28" s="238">
        <v>1483.2700195</v>
      </c>
      <c r="V28" s="235">
        <v>1483.2700195</v>
      </c>
      <c r="W28" s="234">
        <v>1483.2700195</v>
      </c>
      <c r="X28" s="231">
        <v>1483.2700195</v>
      </c>
      <c r="Y28" s="235">
        <v>1483.2700195</v>
      </c>
      <c r="Z28" s="234">
        <v>1</v>
      </c>
      <c r="AA28" s="231">
        <v>1</v>
      </c>
      <c r="AB28" s="231">
        <v>1</v>
      </c>
      <c r="AC28" s="16"/>
    </row>
    <row r="29" spans="1:29" ht="15" x14ac:dyDescent="0.25">
      <c r="A29" s="85"/>
      <c r="B29" s="85"/>
      <c r="C29" s="86"/>
      <c r="D29" s="107"/>
      <c r="E29" s="108"/>
      <c r="F29" s="108"/>
      <c r="G29" s="108"/>
      <c r="H29" s="109"/>
      <c r="I29" s="110"/>
      <c r="J29" s="111"/>
      <c r="K29" s="111"/>
      <c r="L29" s="111"/>
      <c r="M29" s="112"/>
      <c r="N29" s="91"/>
      <c r="O29" s="91"/>
      <c r="P29" s="113"/>
      <c r="Q29" s="82"/>
      <c r="R29" s="114"/>
      <c r="S29" s="114"/>
      <c r="T29" s="115"/>
      <c r="U29" s="94"/>
      <c r="V29" s="94"/>
      <c r="W29" s="94"/>
      <c r="X29" s="94"/>
      <c r="Y29" s="94"/>
      <c r="Z29" s="94"/>
      <c r="AA29" s="94"/>
      <c r="AB29" s="94"/>
      <c r="AC29" s="16"/>
    </row>
    <row r="30" spans="1:29" ht="15" x14ac:dyDescent="0.25">
      <c r="A30" s="85"/>
      <c r="B30" s="85"/>
      <c r="C30" s="95"/>
      <c r="D30" s="107"/>
      <c r="E30" s="108"/>
      <c r="F30" s="108"/>
      <c r="G30" s="108"/>
      <c r="H30" s="109"/>
      <c r="I30" s="110"/>
      <c r="J30" s="111"/>
      <c r="K30" s="111"/>
      <c r="L30" s="111"/>
      <c r="M30" s="112"/>
      <c r="N30" s="91"/>
      <c r="O30" s="91"/>
      <c r="P30" s="113"/>
      <c r="Q30" s="82"/>
      <c r="R30" s="114"/>
      <c r="S30" s="114"/>
      <c r="T30" s="115"/>
      <c r="U30" s="94"/>
      <c r="V30" s="94"/>
      <c r="W30" s="94"/>
      <c r="X30" s="94"/>
      <c r="Y30" s="94"/>
      <c r="Z30" s="94"/>
      <c r="AA30" s="94"/>
      <c r="AB30" s="94"/>
      <c r="AC30" s="16"/>
    </row>
    <row r="31" spans="1:29" ht="15" x14ac:dyDescent="0.25">
      <c r="A31" s="85"/>
      <c r="B31" s="85"/>
      <c r="C31" s="95"/>
      <c r="D31" s="107"/>
      <c r="E31" s="108"/>
      <c r="F31" s="108"/>
      <c r="G31" s="108"/>
      <c r="H31" s="109"/>
      <c r="I31" s="110"/>
      <c r="J31" s="111"/>
      <c r="K31" s="111"/>
      <c r="L31" s="111"/>
      <c r="M31" s="112"/>
      <c r="N31" s="91"/>
      <c r="O31" s="91"/>
      <c r="P31" s="113"/>
      <c r="Q31" s="82"/>
      <c r="R31" s="114"/>
      <c r="S31" s="114"/>
      <c r="T31" s="115"/>
      <c r="U31" s="94"/>
      <c r="V31" s="94"/>
      <c r="W31" s="94"/>
      <c r="X31" s="94"/>
      <c r="Y31" s="94"/>
      <c r="Z31" s="94"/>
      <c r="AA31" s="94"/>
      <c r="AB31" s="94"/>
      <c r="AC31" s="16"/>
    </row>
    <row r="32" spans="1:29" ht="15" x14ac:dyDescent="0.25">
      <c r="A32" s="85"/>
      <c r="B32" s="85"/>
      <c r="C32" s="95"/>
      <c r="D32" s="107"/>
      <c r="E32" s="108"/>
      <c r="F32" s="108"/>
      <c r="G32" s="108"/>
      <c r="H32" s="109"/>
      <c r="I32" s="110"/>
      <c r="J32" s="111"/>
      <c r="K32" s="111"/>
      <c r="L32" s="111"/>
      <c r="M32" s="112"/>
      <c r="N32" s="91"/>
      <c r="O32" s="91"/>
      <c r="P32" s="113"/>
      <c r="Q32" s="82"/>
      <c r="R32" s="114"/>
      <c r="S32" s="114"/>
      <c r="T32" s="115"/>
      <c r="U32" s="94"/>
      <c r="V32" s="94"/>
      <c r="W32" s="94"/>
      <c r="X32" s="94"/>
      <c r="Y32" s="94"/>
      <c r="Z32" s="94"/>
      <c r="AA32" s="94"/>
      <c r="AB32" s="94"/>
      <c r="AC32" s="16"/>
    </row>
    <row r="33" spans="1:29" ht="15" x14ac:dyDescent="0.25">
      <c r="A33" s="85"/>
      <c r="B33" s="85"/>
      <c r="C33" s="86"/>
      <c r="D33" s="107"/>
      <c r="E33" s="108"/>
      <c r="F33" s="108"/>
      <c r="G33" s="108"/>
      <c r="H33" s="109"/>
      <c r="I33" s="110"/>
      <c r="J33" s="111"/>
      <c r="K33" s="111"/>
      <c r="L33" s="111"/>
      <c r="M33" s="112"/>
      <c r="N33" s="91"/>
      <c r="O33" s="91"/>
      <c r="P33" s="113"/>
      <c r="Q33" s="82"/>
      <c r="R33" s="114"/>
      <c r="S33" s="114"/>
      <c r="T33" s="115"/>
      <c r="U33" s="94"/>
      <c r="V33" s="94"/>
      <c r="W33" s="94"/>
      <c r="X33" s="94"/>
      <c r="Y33" s="94"/>
      <c r="Z33" s="94"/>
      <c r="AA33" s="94"/>
      <c r="AB33" s="94"/>
      <c r="AC33" s="16"/>
    </row>
    <row r="34" spans="1:29" ht="15" x14ac:dyDescent="0.25">
      <c r="A34" s="85"/>
      <c r="B34" s="85"/>
      <c r="C34" s="86"/>
      <c r="D34" s="107"/>
      <c r="E34" s="108"/>
      <c r="F34" s="108"/>
      <c r="G34" s="108"/>
      <c r="H34" s="109"/>
      <c r="I34" s="110"/>
      <c r="J34" s="111"/>
      <c r="K34" s="111"/>
      <c r="L34" s="111"/>
      <c r="M34" s="112"/>
      <c r="N34" s="91"/>
      <c r="O34" s="91"/>
      <c r="P34" s="113"/>
      <c r="Q34" s="82"/>
      <c r="R34" s="114"/>
      <c r="S34" s="114"/>
      <c r="T34" s="115"/>
      <c r="U34" s="94"/>
      <c r="V34" s="94"/>
      <c r="W34" s="94"/>
      <c r="X34" s="94"/>
      <c r="Y34" s="94"/>
      <c r="Z34" s="94"/>
      <c r="AA34" s="94"/>
      <c r="AB34" s="94"/>
      <c r="AC34" s="16"/>
    </row>
    <row r="35" spans="1:29" ht="15" x14ac:dyDescent="0.25">
      <c r="A35" s="85"/>
      <c r="B35" s="85"/>
      <c r="C35" s="86"/>
      <c r="D35" s="107"/>
      <c r="E35" s="108"/>
      <c r="F35" s="108"/>
      <c r="G35" s="108"/>
      <c r="H35" s="109"/>
      <c r="I35" s="110"/>
      <c r="J35" s="111"/>
      <c r="K35" s="111"/>
      <c r="L35" s="111"/>
      <c r="M35" s="112"/>
      <c r="N35" s="91"/>
      <c r="O35" s="91"/>
      <c r="P35" s="113"/>
      <c r="Q35" s="82"/>
      <c r="R35" s="114"/>
      <c r="S35" s="114"/>
      <c r="T35" s="115"/>
      <c r="U35" s="94"/>
      <c r="V35" s="94"/>
      <c r="W35" s="94"/>
      <c r="X35" s="94"/>
      <c r="Y35" s="94"/>
      <c r="Z35" s="94"/>
      <c r="AA35" s="94"/>
      <c r="AB35" s="94"/>
      <c r="AC35" s="16"/>
    </row>
    <row r="36" spans="1:29" ht="15" x14ac:dyDescent="0.25">
      <c r="A36" s="85"/>
      <c r="B36" s="85"/>
      <c r="C36" s="86"/>
      <c r="D36" s="107"/>
      <c r="E36" s="108"/>
      <c r="F36" s="108"/>
      <c r="G36" s="108"/>
      <c r="H36" s="109"/>
      <c r="I36" s="110"/>
      <c r="J36" s="111"/>
      <c r="K36" s="111"/>
      <c r="L36" s="111"/>
      <c r="M36" s="112"/>
      <c r="N36" s="91"/>
      <c r="O36" s="91"/>
      <c r="P36" s="113"/>
      <c r="Q36" s="82"/>
      <c r="R36" s="114"/>
      <c r="S36" s="114"/>
      <c r="T36" s="115"/>
      <c r="U36" s="94"/>
      <c r="V36" s="94"/>
      <c r="W36" s="94"/>
      <c r="X36" s="94"/>
      <c r="Y36" s="94"/>
      <c r="Z36" s="94"/>
      <c r="AA36" s="94"/>
      <c r="AB36" s="94"/>
      <c r="AC36" s="16"/>
    </row>
    <row r="37" spans="1:29" ht="15" x14ac:dyDescent="0.25">
      <c r="A37" s="85"/>
      <c r="B37" s="85"/>
      <c r="C37" s="95"/>
      <c r="D37" s="107"/>
      <c r="E37" s="108"/>
      <c r="F37" s="108"/>
      <c r="G37" s="108"/>
      <c r="H37" s="109"/>
      <c r="I37" s="110"/>
      <c r="J37" s="111"/>
      <c r="K37" s="111"/>
      <c r="L37" s="111"/>
      <c r="M37" s="112"/>
      <c r="N37" s="91"/>
      <c r="O37" s="91"/>
      <c r="P37" s="113"/>
      <c r="Q37" s="82"/>
      <c r="R37" s="114"/>
      <c r="S37" s="114"/>
      <c r="T37" s="115"/>
      <c r="U37" s="94"/>
      <c r="V37" s="94"/>
      <c r="W37" s="94"/>
      <c r="X37" s="94"/>
      <c r="Y37" s="94"/>
      <c r="Z37" s="94"/>
      <c r="AA37" s="94"/>
      <c r="AB37" s="94"/>
      <c r="AC37" s="16"/>
    </row>
    <row r="38" spans="1:29" ht="15" x14ac:dyDescent="0.25">
      <c r="A38" s="85"/>
      <c r="B38" s="85"/>
      <c r="C38" s="86"/>
      <c r="D38" s="107"/>
      <c r="E38" s="108"/>
      <c r="F38" s="108"/>
      <c r="G38" s="108"/>
      <c r="H38" s="109"/>
      <c r="I38" s="110"/>
      <c r="J38" s="111"/>
      <c r="K38" s="111"/>
      <c r="L38" s="111"/>
      <c r="M38" s="112"/>
      <c r="N38" s="91"/>
      <c r="O38" s="91"/>
      <c r="P38" s="113"/>
      <c r="Q38" s="82"/>
      <c r="R38" s="114"/>
      <c r="S38" s="114"/>
      <c r="T38" s="115"/>
      <c r="U38" s="94"/>
      <c r="V38" s="94"/>
      <c r="W38" s="94"/>
      <c r="X38" s="94"/>
      <c r="Y38" s="94"/>
      <c r="Z38" s="94"/>
      <c r="AA38" s="94"/>
      <c r="AB38" s="94"/>
      <c r="AC38" s="16"/>
    </row>
    <row r="39" spans="1:29" ht="15" x14ac:dyDescent="0.25">
      <c r="A39" s="85"/>
      <c r="B39" s="85"/>
      <c r="C39" s="86"/>
      <c r="D39" s="107"/>
      <c r="E39" s="108"/>
      <c r="F39" s="108"/>
      <c r="G39" s="108"/>
      <c r="H39" s="109"/>
      <c r="I39" s="110"/>
      <c r="J39" s="111"/>
      <c r="K39" s="111"/>
      <c r="L39" s="111"/>
      <c r="M39" s="112"/>
      <c r="N39" s="91"/>
      <c r="O39" s="91"/>
      <c r="P39" s="113"/>
      <c r="Q39" s="82"/>
      <c r="R39" s="114"/>
      <c r="S39" s="114"/>
      <c r="T39" s="115"/>
      <c r="U39" s="94"/>
      <c r="V39" s="94"/>
      <c r="W39" s="94"/>
      <c r="X39" s="94"/>
      <c r="Y39" s="94"/>
      <c r="Z39" s="94"/>
      <c r="AA39" s="94"/>
      <c r="AB39" s="94"/>
      <c r="AC39" s="16"/>
    </row>
    <row r="40" spans="1:29" ht="15" x14ac:dyDescent="0.25">
      <c r="A40" s="85"/>
      <c r="B40" s="85"/>
      <c r="C40" s="86"/>
      <c r="D40" s="107"/>
      <c r="E40" s="108"/>
      <c r="F40" s="108"/>
      <c r="G40" s="108"/>
      <c r="H40" s="109"/>
      <c r="I40" s="110"/>
      <c r="J40" s="111"/>
      <c r="K40" s="111"/>
      <c r="L40" s="111"/>
      <c r="M40" s="112"/>
      <c r="N40" s="91"/>
      <c r="O40" s="91"/>
      <c r="P40" s="113"/>
      <c r="Q40" s="82"/>
      <c r="R40" s="114"/>
      <c r="S40" s="114"/>
      <c r="T40" s="115"/>
      <c r="U40" s="94"/>
      <c r="V40" s="94"/>
      <c r="W40" s="94"/>
      <c r="X40" s="94"/>
      <c r="Y40" s="94"/>
      <c r="Z40" s="94"/>
      <c r="AA40" s="94"/>
      <c r="AB40" s="94"/>
      <c r="AC40" s="16"/>
    </row>
    <row r="41" spans="1:29" ht="15" x14ac:dyDescent="0.25">
      <c r="A41" s="85"/>
      <c r="B41" s="85"/>
      <c r="C41" s="86"/>
      <c r="D41" s="107"/>
      <c r="E41" s="108"/>
      <c r="F41" s="108"/>
      <c r="G41" s="108"/>
      <c r="H41" s="109"/>
      <c r="I41" s="110"/>
      <c r="J41" s="111"/>
      <c r="K41" s="111"/>
      <c r="L41" s="111"/>
      <c r="M41" s="112"/>
      <c r="N41" s="91"/>
      <c r="O41" s="91"/>
      <c r="P41" s="113"/>
      <c r="Q41" s="82"/>
      <c r="R41" s="114"/>
      <c r="S41" s="114"/>
      <c r="T41" s="115"/>
      <c r="U41" s="94"/>
      <c r="V41" s="94"/>
      <c r="W41" s="94"/>
      <c r="X41" s="94"/>
      <c r="Y41" s="94"/>
      <c r="Z41" s="94"/>
      <c r="AA41" s="94"/>
      <c r="AB41" s="94"/>
      <c r="AC41" s="16"/>
    </row>
    <row r="42" spans="1:29" ht="15" x14ac:dyDescent="0.25">
      <c r="A42" s="85"/>
      <c r="B42" s="85"/>
      <c r="C42" s="86"/>
      <c r="D42" s="107"/>
      <c r="E42" s="108"/>
      <c r="F42" s="108"/>
      <c r="G42" s="108"/>
      <c r="H42" s="109"/>
      <c r="I42" s="110"/>
      <c r="J42" s="111"/>
      <c r="K42" s="111"/>
      <c r="L42" s="111"/>
      <c r="M42" s="112"/>
      <c r="N42" s="91"/>
      <c r="O42" s="91"/>
      <c r="P42" s="113"/>
      <c r="Q42" s="82"/>
      <c r="R42" s="114"/>
      <c r="S42" s="114"/>
      <c r="T42" s="115"/>
      <c r="U42" s="94"/>
      <c r="V42" s="94"/>
      <c r="W42" s="94"/>
      <c r="X42" s="94"/>
      <c r="Y42" s="94"/>
      <c r="Z42" s="94"/>
      <c r="AA42" s="94"/>
      <c r="AB42" s="94"/>
      <c r="AC42" s="16"/>
    </row>
    <row r="43" spans="1:29" ht="15" x14ac:dyDescent="0.25">
      <c r="A43" s="85"/>
      <c r="B43" s="85"/>
      <c r="C43" s="86"/>
      <c r="D43" s="107"/>
      <c r="E43" s="108"/>
      <c r="F43" s="108"/>
      <c r="G43" s="108"/>
      <c r="H43" s="109"/>
      <c r="I43" s="110"/>
      <c r="J43" s="111"/>
      <c r="K43" s="111"/>
      <c r="L43" s="111"/>
      <c r="M43" s="112"/>
      <c r="N43" s="91"/>
      <c r="O43" s="91"/>
      <c r="P43" s="113"/>
      <c r="Q43" s="82"/>
      <c r="R43" s="114"/>
      <c r="S43" s="114"/>
      <c r="T43" s="115"/>
      <c r="U43" s="94"/>
      <c r="V43" s="94"/>
      <c r="W43" s="94"/>
      <c r="X43" s="94"/>
      <c r="Y43" s="94"/>
      <c r="Z43" s="94"/>
      <c r="AA43" s="94"/>
      <c r="AB43" s="94"/>
      <c r="AC43" s="16"/>
    </row>
    <row r="44" spans="1:29" ht="15" x14ac:dyDescent="0.25">
      <c r="A44" s="85"/>
      <c r="B44" s="85"/>
      <c r="C44" s="86"/>
      <c r="D44" s="107"/>
      <c r="E44" s="108"/>
      <c r="F44" s="108"/>
      <c r="G44" s="108"/>
      <c r="H44" s="109"/>
      <c r="I44" s="110"/>
      <c r="J44" s="111"/>
      <c r="K44" s="111"/>
      <c r="L44" s="111"/>
      <c r="M44" s="112"/>
      <c r="N44" s="91"/>
      <c r="O44" s="91"/>
      <c r="P44" s="113"/>
      <c r="Q44" s="82"/>
      <c r="R44" s="114"/>
      <c r="S44" s="114"/>
      <c r="T44" s="115"/>
      <c r="U44" s="94"/>
      <c r="V44" s="94"/>
      <c r="W44" s="94"/>
      <c r="X44" s="94"/>
      <c r="Y44" s="94"/>
      <c r="Z44" s="94"/>
      <c r="AA44" s="94"/>
      <c r="AB44" s="94"/>
      <c r="AC44" s="16"/>
    </row>
    <row r="45" spans="1:29" ht="15" x14ac:dyDescent="0.25">
      <c r="A45" s="85"/>
      <c r="B45" s="85"/>
      <c r="C45" s="86"/>
      <c r="D45" s="107"/>
      <c r="E45" s="108"/>
      <c r="F45" s="108"/>
      <c r="G45" s="108"/>
      <c r="H45" s="109"/>
      <c r="I45" s="110"/>
      <c r="J45" s="111"/>
      <c r="K45" s="111"/>
      <c r="L45" s="111"/>
      <c r="M45" s="112"/>
      <c r="N45" s="91"/>
      <c r="O45" s="91"/>
      <c r="P45" s="113"/>
      <c r="Q45" s="82"/>
      <c r="R45" s="114"/>
      <c r="S45" s="114"/>
      <c r="T45" s="115"/>
      <c r="U45" s="94"/>
      <c r="V45" s="94"/>
      <c r="W45" s="94"/>
      <c r="X45" s="94"/>
      <c r="Y45" s="94"/>
      <c r="Z45" s="94"/>
      <c r="AA45" s="94"/>
      <c r="AB45" s="94"/>
      <c r="AC45" s="16"/>
    </row>
    <row r="46" spans="1:29" ht="15" x14ac:dyDescent="0.25">
      <c r="A46" s="85"/>
      <c r="B46" s="85"/>
      <c r="C46" s="86"/>
      <c r="D46" s="107"/>
      <c r="E46" s="108"/>
      <c r="F46" s="108"/>
      <c r="G46" s="108"/>
      <c r="H46" s="109"/>
      <c r="I46" s="110"/>
      <c r="J46" s="111"/>
      <c r="K46" s="111"/>
      <c r="L46" s="111"/>
      <c r="M46" s="112"/>
      <c r="N46" s="91"/>
      <c r="O46" s="91"/>
      <c r="P46" s="113"/>
      <c r="Q46" s="82"/>
      <c r="R46" s="114"/>
      <c r="S46" s="114"/>
      <c r="T46" s="115"/>
      <c r="U46" s="94"/>
      <c r="V46" s="94"/>
      <c r="W46" s="94"/>
      <c r="X46" s="94"/>
      <c r="Y46" s="94"/>
      <c r="Z46" s="94"/>
      <c r="AA46" s="94"/>
      <c r="AB46" s="94"/>
      <c r="AC46" s="16"/>
    </row>
    <row r="47" spans="1:29" ht="15" x14ac:dyDescent="0.25">
      <c r="A47" s="85"/>
      <c r="B47" s="85"/>
      <c r="C47" s="86"/>
      <c r="D47" s="107"/>
      <c r="E47" s="108"/>
      <c r="F47" s="108"/>
      <c r="G47" s="108"/>
      <c r="H47" s="109"/>
      <c r="I47" s="110"/>
      <c r="J47" s="111"/>
      <c r="K47" s="111"/>
      <c r="L47" s="111"/>
      <c r="M47" s="112"/>
      <c r="N47" s="91"/>
      <c r="O47" s="91"/>
      <c r="P47" s="113"/>
      <c r="Q47" s="82"/>
      <c r="R47" s="114"/>
      <c r="S47" s="114"/>
      <c r="T47" s="115"/>
      <c r="U47" s="94"/>
      <c r="V47" s="94"/>
      <c r="W47" s="94"/>
      <c r="X47" s="94"/>
      <c r="Y47" s="94"/>
      <c r="Z47" s="94"/>
      <c r="AA47" s="94"/>
      <c r="AB47" s="94"/>
      <c r="AC47" s="16"/>
    </row>
    <row r="48" spans="1:29" ht="15" x14ac:dyDescent="0.25">
      <c r="A48" s="85"/>
      <c r="B48" s="85"/>
      <c r="C48" s="86"/>
      <c r="D48" s="107"/>
      <c r="E48" s="108"/>
      <c r="F48" s="108"/>
      <c r="G48" s="108"/>
      <c r="H48" s="109"/>
      <c r="I48" s="110"/>
      <c r="J48" s="111"/>
      <c r="K48" s="111"/>
      <c r="L48" s="111"/>
      <c r="M48" s="112"/>
      <c r="N48" s="91"/>
      <c r="O48" s="91"/>
      <c r="P48" s="113"/>
      <c r="Q48" s="82"/>
      <c r="R48" s="114"/>
      <c r="S48" s="114"/>
      <c r="T48" s="115"/>
      <c r="U48" s="94"/>
      <c r="V48" s="94"/>
      <c r="W48" s="94"/>
      <c r="X48" s="94"/>
      <c r="Y48" s="94"/>
      <c r="Z48" s="94"/>
      <c r="AA48" s="94"/>
      <c r="AB48" s="94"/>
      <c r="AC48" s="16"/>
    </row>
    <row r="49" spans="1:29" ht="15" x14ac:dyDescent="0.25">
      <c r="A49" s="85"/>
      <c r="B49" s="85"/>
      <c r="C49" s="86"/>
      <c r="D49" s="107"/>
      <c r="E49" s="108"/>
      <c r="F49" s="108"/>
      <c r="G49" s="108"/>
      <c r="H49" s="109"/>
      <c r="I49" s="110"/>
      <c r="J49" s="111"/>
      <c r="K49" s="111"/>
      <c r="L49" s="111"/>
      <c r="M49" s="112"/>
      <c r="N49" s="91"/>
      <c r="O49" s="91"/>
      <c r="P49" s="113"/>
      <c r="Q49" s="82"/>
      <c r="R49" s="114"/>
      <c r="S49" s="114"/>
      <c r="T49" s="115"/>
      <c r="U49" s="94"/>
      <c r="V49" s="94"/>
      <c r="W49" s="94"/>
      <c r="X49" s="94"/>
      <c r="Y49" s="94"/>
      <c r="Z49" s="94"/>
      <c r="AA49" s="94"/>
      <c r="AB49" s="94"/>
      <c r="AC49" s="16"/>
    </row>
    <row r="50" spans="1:29" ht="15" x14ac:dyDescent="0.25">
      <c r="A50" s="85"/>
      <c r="B50" s="85"/>
      <c r="C50" s="86"/>
      <c r="D50" s="107"/>
      <c r="E50" s="108"/>
      <c r="F50" s="108"/>
      <c r="G50" s="108"/>
      <c r="H50" s="109"/>
      <c r="I50" s="110"/>
      <c r="J50" s="111"/>
      <c r="K50" s="111"/>
      <c r="L50" s="111"/>
      <c r="M50" s="112"/>
      <c r="N50" s="91"/>
      <c r="O50" s="91"/>
      <c r="P50" s="113"/>
      <c r="Q50" s="82"/>
      <c r="R50" s="114"/>
      <c r="S50" s="114"/>
      <c r="T50" s="115"/>
      <c r="U50" s="94"/>
      <c r="V50" s="94"/>
      <c r="W50" s="94"/>
      <c r="X50" s="94"/>
      <c r="Y50" s="94"/>
      <c r="Z50" s="94"/>
      <c r="AA50" s="94"/>
      <c r="AB50" s="94"/>
      <c r="AC50" s="16"/>
    </row>
    <row r="51" spans="1:29" ht="15" x14ac:dyDescent="0.25">
      <c r="A51" s="85"/>
      <c r="B51" s="85"/>
      <c r="C51" s="86"/>
      <c r="D51" s="107"/>
      <c r="E51" s="108"/>
      <c r="F51" s="108"/>
      <c r="G51" s="108"/>
      <c r="H51" s="109"/>
      <c r="I51" s="110"/>
      <c r="J51" s="111"/>
      <c r="K51" s="111"/>
      <c r="L51" s="111"/>
      <c r="M51" s="112"/>
      <c r="N51" s="91"/>
      <c r="O51" s="91"/>
      <c r="P51" s="113"/>
      <c r="Q51" s="82"/>
      <c r="R51" s="114"/>
      <c r="S51" s="114"/>
      <c r="T51" s="115"/>
      <c r="U51" s="94"/>
      <c r="V51" s="94"/>
      <c r="W51" s="94"/>
      <c r="X51" s="94"/>
      <c r="Y51" s="94"/>
      <c r="Z51" s="94"/>
      <c r="AA51" s="94"/>
      <c r="AB51" s="94"/>
      <c r="AC51" s="16"/>
    </row>
    <row r="52" spans="1:29" ht="15" x14ac:dyDescent="0.25">
      <c r="A52" s="85"/>
      <c r="B52" s="85"/>
      <c r="C52" s="86"/>
      <c r="D52" s="107"/>
      <c r="E52" s="108"/>
      <c r="F52" s="108"/>
      <c r="G52" s="108"/>
      <c r="H52" s="109"/>
      <c r="I52" s="110"/>
      <c r="J52" s="111"/>
      <c r="K52" s="111"/>
      <c r="L52" s="111"/>
      <c r="M52" s="112"/>
      <c r="N52" s="91"/>
      <c r="O52" s="91"/>
      <c r="P52" s="113"/>
      <c r="Q52" s="82"/>
      <c r="R52" s="114"/>
      <c r="S52" s="114"/>
      <c r="T52" s="115"/>
      <c r="U52" s="94"/>
      <c r="V52" s="94"/>
      <c r="W52" s="94"/>
      <c r="X52" s="94"/>
      <c r="Y52" s="94"/>
      <c r="Z52" s="94"/>
      <c r="AA52" s="94"/>
      <c r="AB52" s="94"/>
      <c r="AC52" s="16"/>
    </row>
    <row r="53" spans="1:29" ht="15" x14ac:dyDescent="0.25">
      <c r="A53" s="85"/>
      <c r="B53" s="85"/>
      <c r="C53" s="95"/>
      <c r="D53" s="107"/>
      <c r="E53" s="108"/>
      <c r="F53" s="108"/>
      <c r="G53" s="108"/>
      <c r="H53" s="109"/>
      <c r="I53" s="110"/>
      <c r="J53" s="111"/>
      <c r="K53" s="111"/>
      <c r="L53" s="111"/>
      <c r="M53" s="112"/>
      <c r="N53" s="91"/>
      <c r="O53" s="91"/>
      <c r="P53" s="113"/>
      <c r="Q53" s="82"/>
      <c r="R53" s="114"/>
      <c r="S53" s="114"/>
      <c r="T53" s="115"/>
      <c r="U53" s="94"/>
      <c r="V53" s="94"/>
      <c r="W53" s="94"/>
      <c r="X53" s="94"/>
      <c r="Y53" s="94"/>
      <c r="Z53" s="94"/>
      <c r="AA53" s="94"/>
      <c r="AB53" s="94"/>
      <c r="AC53" s="16"/>
    </row>
    <row r="54" spans="1:29" ht="15" x14ac:dyDescent="0.25">
      <c r="A54" s="85"/>
      <c r="B54" s="85"/>
      <c r="C54" s="95"/>
      <c r="D54" s="107"/>
      <c r="E54" s="108"/>
      <c r="F54" s="108"/>
      <c r="G54" s="108"/>
      <c r="H54" s="109"/>
      <c r="I54" s="110"/>
      <c r="J54" s="111"/>
      <c r="K54" s="111"/>
      <c r="L54" s="111"/>
      <c r="M54" s="112"/>
      <c r="N54" s="91"/>
      <c r="O54" s="91"/>
      <c r="P54" s="113"/>
      <c r="Q54" s="82"/>
      <c r="R54" s="114"/>
      <c r="S54" s="114"/>
      <c r="T54" s="115"/>
      <c r="U54" s="94"/>
      <c r="V54" s="94"/>
      <c r="W54" s="94"/>
      <c r="X54" s="94"/>
      <c r="Y54" s="94"/>
      <c r="Z54" s="94"/>
      <c r="AA54" s="94"/>
      <c r="AB54" s="94"/>
      <c r="AC54" s="16"/>
    </row>
    <row r="55" spans="1:29" ht="15" x14ac:dyDescent="0.25">
      <c r="A55" s="85"/>
      <c r="B55" s="85"/>
      <c r="C55" s="86"/>
      <c r="D55" s="107"/>
      <c r="E55" s="108"/>
      <c r="F55" s="108"/>
      <c r="G55" s="108"/>
      <c r="H55" s="109"/>
      <c r="I55" s="110"/>
      <c r="J55" s="111"/>
      <c r="K55" s="111"/>
      <c r="L55" s="111"/>
      <c r="M55" s="112"/>
      <c r="N55" s="91"/>
      <c r="O55" s="91"/>
      <c r="P55" s="113"/>
      <c r="Q55" s="82"/>
      <c r="R55" s="114"/>
      <c r="S55" s="114"/>
      <c r="T55" s="115"/>
      <c r="U55" s="94"/>
      <c r="V55" s="94"/>
      <c r="W55" s="94"/>
      <c r="X55" s="94"/>
      <c r="Y55" s="94"/>
      <c r="Z55" s="94"/>
      <c r="AA55" s="94"/>
      <c r="AB55" s="94"/>
    </row>
    <row r="56" spans="1:29" ht="15" x14ac:dyDescent="0.25">
      <c r="A56" s="85"/>
      <c r="B56" s="85"/>
      <c r="C56" s="86"/>
      <c r="D56" s="107"/>
      <c r="E56" s="108"/>
      <c r="F56" s="108"/>
      <c r="G56" s="108"/>
      <c r="H56" s="109"/>
      <c r="I56" s="110"/>
      <c r="J56" s="111"/>
      <c r="K56" s="111"/>
      <c r="L56" s="111"/>
      <c r="M56" s="112"/>
      <c r="N56" s="91"/>
      <c r="O56" s="91"/>
      <c r="P56" s="113"/>
      <c r="Q56" s="82"/>
      <c r="R56" s="114"/>
      <c r="S56" s="114"/>
      <c r="T56" s="115"/>
      <c r="U56" s="94"/>
      <c r="V56" s="94"/>
      <c r="W56" s="94"/>
      <c r="X56" s="94"/>
      <c r="Y56" s="94"/>
      <c r="Z56" s="94"/>
      <c r="AA56" s="94"/>
      <c r="AB56" s="94"/>
    </row>
    <row r="57" spans="1:29" ht="15" x14ac:dyDescent="0.25">
      <c r="A57" s="85"/>
      <c r="B57" s="85"/>
      <c r="C57" s="86"/>
      <c r="D57" s="107"/>
      <c r="E57" s="108"/>
      <c r="F57" s="108"/>
      <c r="G57" s="108"/>
      <c r="H57" s="109"/>
      <c r="I57" s="110"/>
      <c r="J57" s="111"/>
      <c r="K57" s="111"/>
      <c r="L57" s="111"/>
      <c r="M57" s="112"/>
      <c r="N57" s="91"/>
      <c r="O57" s="91"/>
      <c r="P57" s="113"/>
      <c r="Q57" s="82"/>
      <c r="R57" s="114"/>
      <c r="S57" s="114"/>
      <c r="T57" s="115"/>
      <c r="U57" s="94"/>
      <c r="V57" s="94"/>
      <c r="W57" s="94"/>
      <c r="X57" s="94"/>
      <c r="Y57" s="94"/>
      <c r="Z57" s="94"/>
      <c r="AA57" s="94"/>
      <c r="AB57" s="94"/>
    </row>
    <row r="58" spans="1:29" ht="15" x14ac:dyDescent="0.25">
      <c r="A58" s="85"/>
      <c r="B58" s="85"/>
      <c r="C58" s="95"/>
      <c r="D58" s="107"/>
      <c r="E58" s="108"/>
      <c r="F58" s="108"/>
      <c r="G58" s="108"/>
      <c r="H58" s="109"/>
      <c r="I58" s="110"/>
      <c r="J58" s="111"/>
      <c r="K58" s="111"/>
      <c r="L58" s="111"/>
      <c r="M58" s="112"/>
      <c r="N58" s="91"/>
      <c r="O58" s="91"/>
      <c r="P58" s="113"/>
      <c r="Q58" s="82"/>
      <c r="R58" s="114"/>
      <c r="S58" s="114"/>
      <c r="T58" s="115"/>
      <c r="U58" s="94"/>
      <c r="V58" s="94"/>
      <c r="W58" s="94"/>
      <c r="X58" s="94"/>
      <c r="Y58" s="94"/>
      <c r="Z58" s="94"/>
      <c r="AA58" s="94"/>
      <c r="AB58" s="94"/>
    </row>
    <row r="59" spans="1:29" ht="15" x14ac:dyDescent="0.25">
      <c r="A59" s="85"/>
      <c r="B59" s="85"/>
      <c r="C59" s="86"/>
      <c r="D59" s="107"/>
      <c r="E59" s="108"/>
      <c r="F59" s="108"/>
      <c r="G59" s="108"/>
      <c r="H59" s="109"/>
      <c r="I59" s="110"/>
      <c r="J59" s="111"/>
      <c r="K59" s="111"/>
      <c r="L59" s="111"/>
      <c r="M59" s="112"/>
      <c r="N59" s="91"/>
      <c r="O59" s="91"/>
      <c r="P59" s="113"/>
      <c r="Q59" s="82"/>
      <c r="R59" s="114"/>
      <c r="S59" s="114"/>
      <c r="T59" s="115"/>
      <c r="U59" s="94"/>
      <c r="V59" s="94"/>
      <c r="W59" s="94"/>
      <c r="X59" s="94"/>
      <c r="Y59" s="94"/>
      <c r="Z59" s="94"/>
      <c r="AA59" s="94"/>
      <c r="AB59" s="94"/>
    </row>
    <row r="60" spans="1:29" ht="15" x14ac:dyDescent="0.25">
      <c r="A60" s="85"/>
      <c r="B60" s="85"/>
      <c r="C60" s="95"/>
      <c r="D60" s="107"/>
      <c r="E60" s="108"/>
      <c r="F60" s="108"/>
      <c r="G60" s="108"/>
      <c r="H60" s="109"/>
      <c r="I60" s="110"/>
      <c r="J60" s="111"/>
      <c r="K60" s="111"/>
      <c r="L60" s="111"/>
      <c r="M60" s="112"/>
      <c r="N60" s="91"/>
      <c r="O60" s="91"/>
      <c r="P60" s="113"/>
      <c r="Q60" s="82"/>
      <c r="R60" s="114"/>
      <c r="S60" s="114"/>
      <c r="T60" s="115"/>
      <c r="U60" s="94"/>
      <c r="V60" s="94"/>
      <c r="W60" s="94"/>
      <c r="X60" s="94"/>
      <c r="Y60" s="94"/>
      <c r="Z60" s="94"/>
      <c r="AA60" s="94"/>
      <c r="AB60" s="94"/>
    </row>
    <row r="61" spans="1:29" ht="15" x14ac:dyDescent="0.25">
      <c r="A61" s="85"/>
      <c r="B61" s="85"/>
      <c r="C61" s="86"/>
      <c r="D61" s="107"/>
      <c r="E61" s="108"/>
      <c r="F61" s="108"/>
      <c r="G61" s="108"/>
      <c r="H61" s="109"/>
      <c r="I61" s="110"/>
      <c r="J61" s="111"/>
      <c r="K61" s="111"/>
      <c r="L61" s="111"/>
      <c r="M61" s="112"/>
      <c r="N61" s="91"/>
      <c r="O61" s="91"/>
      <c r="P61" s="113"/>
      <c r="Q61" s="82"/>
      <c r="R61" s="114"/>
      <c r="S61" s="114"/>
      <c r="T61" s="115"/>
      <c r="U61" s="94"/>
      <c r="V61" s="94"/>
      <c r="W61" s="94"/>
      <c r="X61" s="94"/>
      <c r="Y61" s="94"/>
      <c r="Z61" s="94"/>
      <c r="AA61" s="94"/>
      <c r="AB61" s="94"/>
    </row>
    <row r="62" spans="1:29" ht="15" x14ac:dyDescent="0.25">
      <c r="A62" s="85"/>
      <c r="B62" s="85"/>
      <c r="C62" s="95"/>
      <c r="D62" s="107"/>
      <c r="E62" s="108"/>
      <c r="F62" s="108"/>
      <c r="G62" s="108"/>
      <c r="H62" s="109"/>
      <c r="I62" s="110"/>
      <c r="J62" s="111"/>
      <c r="K62" s="111"/>
      <c r="L62" s="111"/>
      <c r="M62" s="112"/>
      <c r="N62" s="91"/>
      <c r="O62" s="91"/>
      <c r="P62" s="113"/>
      <c r="Q62" s="82"/>
      <c r="R62" s="114"/>
      <c r="S62" s="114"/>
      <c r="T62" s="115"/>
      <c r="U62" s="94"/>
      <c r="V62" s="94"/>
      <c r="W62" s="94"/>
      <c r="X62" s="94"/>
      <c r="Y62" s="94"/>
      <c r="Z62" s="94"/>
      <c r="AA62" s="94"/>
      <c r="AB62" s="94"/>
    </row>
    <row r="63" spans="1:29" ht="15" x14ac:dyDescent="0.25">
      <c r="A63" s="85"/>
      <c r="B63" s="85"/>
      <c r="C63" s="95"/>
      <c r="D63" s="107"/>
      <c r="E63" s="108"/>
      <c r="F63" s="108"/>
      <c r="G63" s="108"/>
      <c r="H63" s="109"/>
      <c r="I63" s="110"/>
      <c r="J63" s="111"/>
      <c r="K63" s="111"/>
      <c r="L63" s="111"/>
      <c r="M63" s="112"/>
      <c r="N63" s="91"/>
      <c r="O63" s="91"/>
      <c r="P63" s="113"/>
      <c r="Q63" s="82"/>
      <c r="R63" s="114"/>
      <c r="S63" s="114"/>
      <c r="T63" s="115"/>
      <c r="U63" s="94"/>
      <c r="V63" s="94"/>
      <c r="W63" s="94"/>
      <c r="X63" s="94"/>
      <c r="Y63" s="94"/>
      <c r="Z63" s="94"/>
      <c r="AA63" s="94"/>
      <c r="AB63" s="94"/>
    </row>
    <row r="64" spans="1:29" ht="15" x14ac:dyDescent="0.25">
      <c r="A64" s="85"/>
      <c r="B64" s="85"/>
      <c r="C64" s="95"/>
      <c r="D64" s="107"/>
      <c r="E64" s="108"/>
      <c r="F64" s="108"/>
      <c r="G64" s="108"/>
      <c r="H64" s="109"/>
      <c r="I64" s="110"/>
      <c r="J64" s="111"/>
      <c r="K64" s="111"/>
      <c r="L64" s="111"/>
      <c r="M64" s="112"/>
      <c r="N64" s="91"/>
      <c r="O64" s="91"/>
      <c r="P64" s="113"/>
      <c r="Q64" s="82"/>
      <c r="R64" s="114"/>
      <c r="S64" s="114"/>
      <c r="T64" s="115"/>
      <c r="U64" s="94"/>
      <c r="V64" s="94"/>
      <c r="W64" s="94"/>
      <c r="X64" s="94"/>
      <c r="Y64" s="94"/>
      <c r="Z64" s="94"/>
      <c r="AA64" s="94"/>
      <c r="AB64" s="94"/>
    </row>
    <row r="65" spans="1:28" ht="15" x14ac:dyDescent="0.25">
      <c r="A65" s="85"/>
      <c r="B65" s="85"/>
      <c r="C65" s="86"/>
      <c r="D65" s="107"/>
      <c r="E65" s="108"/>
      <c r="F65" s="108"/>
      <c r="G65" s="108"/>
      <c r="H65" s="109"/>
      <c r="I65" s="110"/>
      <c r="J65" s="111"/>
      <c r="K65" s="111"/>
      <c r="L65" s="111"/>
      <c r="M65" s="112"/>
      <c r="N65" s="91"/>
      <c r="O65" s="91"/>
      <c r="P65" s="113"/>
      <c r="Q65" s="82"/>
      <c r="R65" s="114"/>
      <c r="S65" s="114"/>
      <c r="T65" s="115"/>
      <c r="U65" s="94"/>
      <c r="V65" s="94"/>
      <c r="W65" s="94"/>
      <c r="X65" s="94"/>
      <c r="Y65" s="94"/>
      <c r="Z65" s="94"/>
      <c r="AA65" s="94"/>
      <c r="AB65" s="94"/>
    </row>
    <row r="66" spans="1:28" ht="15" x14ac:dyDescent="0.25">
      <c r="A66" s="85"/>
      <c r="B66" s="85"/>
      <c r="C66" s="86"/>
      <c r="D66" s="107"/>
      <c r="E66" s="108"/>
      <c r="F66" s="108"/>
      <c r="G66" s="108"/>
      <c r="H66" s="109"/>
      <c r="I66" s="110"/>
      <c r="J66" s="111"/>
      <c r="K66" s="111"/>
      <c r="L66" s="111"/>
      <c r="M66" s="112"/>
      <c r="N66" s="91"/>
      <c r="O66" s="91"/>
      <c r="P66" s="113"/>
      <c r="Q66" s="82"/>
      <c r="R66" s="114"/>
      <c r="S66" s="114"/>
      <c r="T66" s="115"/>
      <c r="U66" s="94"/>
      <c r="V66" s="94"/>
      <c r="W66" s="94"/>
      <c r="X66" s="94"/>
      <c r="Y66" s="94"/>
      <c r="Z66" s="94"/>
      <c r="AA66" s="94"/>
      <c r="AB66" s="94"/>
    </row>
    <row r="67" spans="1:28" ht="15" x14ac:dyDescent="0.25">
      <c r="A67" s="85"/>
      <c r="B67" s="85"/>
      <c r="C67" s="95"/>
      <c r="D67" s="107"/>
      <c r="E67" s="108"/>
      <c r="F67" s="108"/>
      <c r="G67" s="108"/>
      <c r="H67" s="109"/>
      <c r="I67" s="110"/>
      <c r="J67" s="111"/>
      <c r="K67" s="111"/>
      <c r="L67" s="111"/>
      <c r="M67" s="112"/>
      <c r="N67" s="91"/>
      <c r="O67" s="91"/>
      <c r="P67" s="113"/>
      <c r="Q67" s="82"/>
      <c r="R67" s="114"/>
      <c r="S67" s="114"/>
      <c r="T67" s="115"/>
      <c r="U67" s="94"/>
      <c r="V67" s="94"/>
      <c r="W67" s="94"/>
      <c r="X67" s="94"/>
      <c r="Y67" s="94"/>
      <c r="Z67" s="94"/>
      <c r="AA67" s="94"/>
      <c r="AB67" s="94"/>
    </row>
    <row r="68" spans="1:28" ht="15" x14ac:dyDescent="0.25">
      <c r="A68" s="85"/>
      <c r="B68" s="85"/>
      <c r="C68" s="86"/>
      <c r="D68" s="107"/>
      <c r="E68" s="108"/>
      <c r="F68" s="108"/>
      <c r="G68" s="108"/>
      <c r="H68" s="109"/>
      <c r="I68" s="110"/>
      <c r="J68" s="111"/>
      <c r="K68" s="111"/>
      <c r="L68" s="111"/>
      <c r="M68" s="112"/>
      <c r="N68" s="91"/>
      <c r="O68" s="91"/>
      <c r="P68" s="113"/>
      <c r="Q68" s="82"/>
      <c r="R68" s="114"/>
      <c r="S68" s="114"/>
      <c r="T68" s="115"/>
      <c r="U68" s="94"/>
      <c r="V68" s="94"/>
      <c r="W68" s="94"/>
      <c r="X68" s="94"/>
      <c r="Y68" s="94"/>
      <c r="Z68" s="94"/>
      <c r="AA68" s="94"/>
      <c r="AB68" s="94"/>
    </row>
    <row r="69" spans="1:28" ht="15" x14ac:dyDescent="0.25">
      <c r="A69" s="85"/>
      <c r="B69" s="85"/>
      <c r="C69" s="86"/>
      <c r="D69" s="107"/>
      <c r="E69" s="108"/>
      <c r="F69" s="108"/>
      <c r="G69" s="108"/>
      <c r="H69" s="109"/>
      <c r="I69" s="110"/>
      <c r="J69" s="111"/>
      <c r="K69" s="111"/>
      <c r="L69" s="111"/>
      <c r="M69" s="112"/>
      <c r="N69" s="91"/>
      <c r="O69" s="91"/>
      <c r="P69" s="113"/>
      <c r="Q69" s="82"/>
      <c r="R69" s="114"/>
      <c r="S69" s="114"/>
      <c r="T69" s="115"/>
      <c r="U69" s="94"/>
      <c r="V69" s="94"/>
      <c r="W69" s="94"/>
      <c r="X69" s="94"/>
      <c r="Y69" s="94"/>
      <c r="Z69" s="94"/>
      <c r="AA69" s="94"/>
      <c r="AB69" s="94"/>
    </row>
    <row r="70" spans="1:28" ht="15" x14ac:dyDescent="0.25">
      <c r="A70" s="85"/>
      <c r="B70" s="85"/>
      <c r="C70" s="95"/>
      <c r="D70" s="107"/>
      <c r="E70" s="108"/>
      <c r="F70" s="108"/>
      <c r="G70" s="108"/>
      <c r="H70" s="109"/>
      <c r="I70" s="110"/>
      <c r="J70" s="111"/>
      <c r="K70" s="111"/>
      <c r="L70" s="111"/>
      <c r="M70" s="112"/>
      <c r="N70" s="91"/>
      <c r="O70" s="91"/>
      <c r="P70" s="113"/>
      <c r="Q70" s="82"/>
      <c r="R70" s="114"/>
      <c r="S70" s="114"/>
      <c r="T70" s="115"/>
      <c r="U70" s="94"/>
      <c r="V70" s="94"/>
      <c r="W70" s="94"/>
      <c r="X70" s="94"/>
      <c r="Y70" s="94"/>
      <c r="Z70" s="94"/>
      <c r="AA70" s="94"/>
      <c r="AB70" s="94"/>
    </row>
    <row r="71" spans="1:28" ht="15" x14ac:dyDescent="0.25">
      <c r="A71" s="85"/>
      <c r="B71" s="85"/>
      <c r="C71" s="86"/>
      <c r="D71" s="107"/>
      <c r="E71" s="108"/>
      <c r="F71" s="108"/>
      <c r="G71" s="108"/>
      <c r="H71" s="109"/>
      <c r="I71" s="110"/>
      <c r="J71" s="111"/>
      <c r="K71" s="111"/>
      <c r="L71" s="111"/>
      <c r="M71" s="112"/>
      <c r="N71" s="91"/>
      <c r="O71" s="91"/>
      <c r="P71" s="113"/>
      <c r="Q71" s="82"/>
      <c r="R71" s="114"/>
      <c r="S71" s="114"/>
      <c r="T71" s="115"/>
      <c r="U71" s="94"/>
      <c r="V71" s="94"/>
      <c r="W71" s="94"/>
      <c r="X71" s="94"/>
      <c r="Y71" s="94"/>
      <c r="Z71" s="94"/>
      <c r="AA71" s="94"/>
      <c r="AB71" s="94"/>
    </row>
    <row r="72" spans="1:28" ht="15" x14ac:dyDescent="0.25">
      <c r="A72" s="85"/>
      <c r="B72" s="85"/>
      <c r="C72" s="95"/>
      <c r="D72" s="107"/>
      <c r="E72" s="108"/>
      <c r="F72" s="108"/>
      <c r="G72" s="108"/>
      <c r="H72" s="109"/>
      <c r="I72" s="110"/>
      <c r="J72" s="111"/>
      <c r="K72" s="111"/>
      <c r="L72" s="111"/>
      <c r="M72" s="112"/>
      <c r="N72" s="91"/>
      <c r="O72" s="91"/>
      <c r="P72" s="113"/>
      <c r="Q72" s="82"/>
      <c r="R72" s="114"/>
      <c r="S72" s="114"/>
      <c r="T72" s="115"/>
      <c r="U72" s="94"/>
      <c r="V72" s="94"/>
      <c r="W72" s="94"/>
      <c r="X72" s="94"/>
      <c r="Y72" s="94"/>
      <c r="Z72" s="94"/>
      <c r="AA72" s="94"/>
      <c r="AB72" s="94"/>
    </row>
    <row r="73" spans="1:28" ht="15" x14ac:dyDescent="0.25">
      <c r="A73" s="85"/>
      <c r="B73" s="85"/>
      <c r="C73" s="95"/>
      <c r="D73" s="107"/>
      <c r="E73" s="108"/>
      <c r="F73" s="108"/>
      <c r="G73" s="108"/>
      <c r="H73" s="109"/>
      <c r="I73" s="110"/>
      <c r="J73" s="111"/>
      <c r="K73" s="111"/>
      <c r="L73" s="111"/>
      <c r="M73" s="112"/>
      <c r="N73" s="91"/>
      <c r="O73" s="91"/>
      <c r="P73" s="113"/>
      <c r="Q73" s="82"/>
      <c r="R73" s="114"/>
      <c r="S73" s="114"/>
      <c r="T73" s="115"/>
      <c r="U73" s="94"/>
      <c r="V73" s="94"/>
      <c r="W73" s="94"/>
      <c r="X73" s="94"/>
      <c r="Y73" s="94"/>
      <c r="Z73" s="94"/>
      <c r="AA73" s="94"/>
      <c r="AB73" s="94"/>
    </row>
    <row r="74" spans="1:28" ht="15" x14ac:dyDescent="0.25">
      <c r="A74" s="85"/>
      <c r="B74" s="85"/>
      <c r="C74" s="95"/>
      <c r="D74" s="107"/>
      <c r="E74" s="108"/>
      <c r="F74" s="108"/>
      <c r="G74" s="108"/>
      <c r="H74" s="109"/>
      <c r="I74" s="110"/>
      <c r="J74" s="111"/>
      <c r="K74" s="111"/>
      <c r="L74" s="111"/>
      <c r="M74" s="112"/>
      <c r="N74" s="91"/>
      <c r="O74" s="91"/>
      <c r="P74" s="113"/>
      <c r="Q74" s="82"/>
      <c r="R74" s="114"/>
      <c r="S74" s="114"/>
      <c r="T74" s="115"/>
      <c r="U74" s="94"/>
      <c r="V74" s="94"/>
      <c r="W74" s="94"/>
      <c r="X74" s="94"/>
      <c r="Y74" s="94"/>
      <c r="Z74" s="94"/>
      <c r="AA74" s="94"/>
      <c r="AB74" s="94"/>
    </row>
    <row r="75" spans="1:28" ht="15" x14ac:dyDescent="0.25">
      <c r="A75" s="85"/>
      <c r="B75" s="85"/>
      <c r="C75" s="95"/>
      <c r="D75" s="107"/>
      <c r="E75" s="108"/>
      <c r="F75" s="108"/>
      <c r="G75" s="108"/>
      <c r="H75" s="109"/>
      <c r="I75" s="110"/>
      <c r="J75" s="111"/>
      <c r="K75" s="111"/>
      <c r="L75" s="111"/>
      <c r="M75" s="112"/>
      <c r="N75" s="91"/>
      <c r="O75" s="91"/>
      <c r="P75" s="113"/>
      <c r="Q75" s="82"/>
      <c r="R75" s="114"/>
      <c r="S75" s="114"/>
      <c r="T75" s="115"/>
      <c r="U75" s="94"/>
      <c r="V75" s="94"/>
      <c r="W75" s="94"/>
      <c r="X75" s="94"/>
      <c r="Y75" s="94"/>
      <c r="Z75" s="94"/>
      <c r="AA75" s="94"/>
      <c r="AB75" s="94"/>
    </row>
    <row r="76" spans="1:28" ht="15" x14ac:dyDescent="0.25">
      <c r="A76" s="85"/>
      <c r="B76" s="85"/>
      <c r="C76" s="86"/>
      <c r="D76" s="107"/>
      <c r="E76" s="108"/>
      <c r="F76" s="108"/>
      <c r="G76" s="108"/>
      <c r="H76" s="109"/>
      <c r="I76" s="110"/>
      <c r="J76" s="111"/>
      <c r="K76" s="111"/>
      <c r="L76" s="111"/>
      <c r="M76" s="112"/>
      <c r="N76" s="91"/>
      <c r="O76" s="91"/>
      <c r="P76" s="113"/>
      <c r="Q76" s="82"/>
      <c r="R76" s="114"/>
      <c r="S76" s="114"/>
      <c r="T76" s="115"/>
      <c r="U76" s="94"/>
      <c r="V76" s="94"/>
      <c r="W76" s="94"/>
      <c r="X76" s="94"/>
      <c r="Y76" s="94"/>
      <c r="Z76" s="94"/>
      <c r="AA76" s="94"/>
      <c r="AB76" s="94"/>
    </row>
    <row r="77" spans="1:28" ht="15" x14ac:dyDescent="0.25">
      <c r="A77" s="85"/>
      <c r="B77" s="85"/>
      <c r="C77" s="86"/>
      <c r="D77" s="107"/>
      <c r="E77" s="108"/>
      <c r="F77" s="108"/>
      <c r="G77" s="108"/>
      <c r="H77" s="109"/>
      <c r="I77" s="110"/>
      <c r="J77" s="111"/>
      <c r="K77" s="111"/>
      <c r="L77" s="111"/>
      <c r="M77" s="112"/>
      <c r="N77" s="91"/>
      <c r="O77" s="91"/>
      <c r="P77" s="113"/>
      <c r="Q77" s="82"/>
      <c r="R77" s="114"/>
      <c r="S77" s="114"/>
      <c r="T77" s="115"/>
      <c r="U77" s="94"/>
      <c r="V77" s="94"/>
      <c r="W77" s="94"/>
      <c r="X77" s="94"/>
      <c r="Y77" s="94"/>
      <c r="Z77" s="94"/>
      <c r="AA77" s="94"/>
      <c r="AB77" s="94"/>
    </row>
    <row r="78" spans="1:28" ht="15" x14ac:dyDescent="0.25">
      <c r="A78" s="85"/>
      <c r="B78" s="85"/>
      <c r="C78" s="86"/>
      <c r="D78" s="107"/>
      <c r="E78" s="108"/>
      <c r="F78" s="108"/>
      <c r="G78" s="108"/>
      <c r="H78" s="109"/>
      <c r="I78" s="110"/>
      <c r="J78" s="111"/>
      <c r="K78" s="111"/>
      <c r="L78" s="111"/>
      <c r="M78" s="112"/>
      <c r="N78" s="91"/>
      <c r="O78" s="91"/>
      <c r="P78" s="113"/>
      <c r="Q78" s="82"/>
      <c r="R78" s="114"/>
      <c r="S78" s="114"/>
      <c r="T78" s="115"/>
      <c r="U78" s="94"/>
      <c r="V78" s="94"/>
      <c r="W78" s="94"/>
      <c r="X78" s="94"/>
      <c r="Y78" s="94"/>
      <c r="Z78" s="94"/>
      <c r="AA78" s="94"/>
      <c r="AB78" s="94"/>
    </row>
    <row r="79" spans="1:28" ht="15" x14ac:dyDescent="0.25">
      <c r="A79" s="85"/>
      <c r="B79" s="85"/>
      <c r="C79" s="86"/>
      <c r="D79" s="107"/>
      <c r="E79" s="108"/>
      <c r="F79" s="108"/>
      <c r="G79" s="108"/>
      <c r="H79" s="109"/>
      <c r="I79" s="110"/>
      <c r="J79" s="111"/>
      <c r="K79" s="111"/>
      <c r="L79" s="111"/>
      <c r="M79" s="112"/>
      <c r="N79" s="91"/>
      <c r="O79" s="91"/>
      <c r="P79" s="113"/>
      <c r="Q79" s="82"/>
      <c r="R79" s="114"/>
      <c r="S79" s="114"/>
      <c r="T79" s="115"/>
      <c r="U79" s="94"/>
      <c r="V79" s="94"/>
      <c r="W79" s="94"/>
      <c r="X79" s="94"/>
      <c r="Y79" s="94"/>
      <c r="Z79" s="94"/>
      <c r="AA79" s="94"/>
      <c r="AB79" s="94"/>
    </row>
    <row r="80" spans="1:28" ht="15" x14ac:dyDescent="0.25">
      <c r="A80" s="85"/>
      <c r="B80" s="85"/>
      <c r="C80" s="86"/>
      <c r="D80" s="107"/>
      <c r="E80" s="108"/>
      <c r="F80" s="108"/>
      <c r="G80" s="108"/>
      <c r="H80" s="109"/>
      <c r="I80" s="110"/>
      <c r="J80" s="111"/>
      <c r="K80" s="111"/>
      <c r="L80" s="111"/>
      <c r="M80" s="112"/>
      <c r="N80" s="91"/>
      <c r="O80" s="91"/>
      <c r="P80" s="113"/>
      <c r="Q80" s="82"/>
      <c r="R80" s="114"/>
      <c r="S80" s="114"/>
      <c r="T80" s="115"/>
      <c r="U80" s="94"/>
      <c r="V80" s="94"/>
      <c r="W80" s="94"/>
      <c r="X80" s="94"/>
      <c r="Y80" s="94"/>
      <c r="Z80" s="94"/>
      <c r="AA80" s="94"/>
      <c r="AB80" s="94"/>
    </row>
    <row r="81" spans="1:28" ht="15" x14ac:dyDescent="0.25">
      <c r="A81" s="85"/>
      <c r="B81" s="85"/>
      <c r="C81" s="86"/>
      <c r="D81" s="107"/>
      <c r="E81" s="108"/>
      <c r="F81" s="108"/>
      <c r="G81" s="108"/>
      <c r="H81" s="109"/>
      <c r="I81" s="110"/>
      <c r="J81" s="111"/>
      <c r="K81" s="111"/>
      <c r="L81" s="111"/>
      <c r="M81" s="112"/>
      <c r="N81" s="91"/>
      <c r="O81" s="91"/>
      <c r="P81" s="113"/>
      <c r="Q81" s="82"/>
      <c r="R81" s="114"/>
      <c r="S81" s="114"/>
      <c r="T81" s="115"/>
      <c r="U81" s="94"/>
      <c r="V81" s="94"/>
      <c r="W81" s="94"/>
      <c r="X81" s="94"/>
      <c r="Y81" s="94"/>
      <c r="Z81" s="94"/>
      <c r="AA81" s="94"/>
      <c r="AB81" s="94"/>
    </row>
    <row r="82" spans="1:28" ht="15" x14ac:dyDescent="0.25">
      <c r="A82" s="85"/>
      <c r="B82" s="85"/>
      <c r="C82" s="86"/>
      <c r="D82" s="107"/>
      <c r="E82" s="108"/>
      <c r="F82" s="108"/>
      <c r="G82" s="108"/>
      <c r="H82" s="109"/>
      <c r="I82" s="110"/>
      <c r="J82" s="111"/>
      <c r="K82" s="111"/>
      <c r="L82" s="111"/>
      <c r="M82" s="112"/>
      <c r="N82" s="91"/>
      <c r="O82" s="91"/>
      <c r="P82" s="113"/>
      <c r="Q82" s="82"/>
      <c r="R82" s="114"/>
      <c r="S82" s="114"/>
      <c r="T82" s="115"/>
      <c r="U82" s="94"/>
      <c r="V82" s="94"/>
      <c r="W82" s="94"/>
      <c r="X82" s="94"/>
      <c r="Y82" s="94"/>
      <c r="Z82" s="94"/>
      <c r="AA82" s="94"/>
      <c r="AB82" s="94"/>
    </row>
    <row r="83" spans="1:28" ht="15" x14ac:dyDescent="0.25">
      <c r="A83" s="85"/>
      <c r="B83" s="85"/>
      <c r="C83" s="86"/>
      <c r="D83" s="107"/>
      <c r="E83" s="108"/>
      <c r="F83" s="108"/>
      <c r="G83" s="108"/>
      <c r="H83" s="109"/>
      <c r="I83" s="110"/>
      <c r="J83" s="111"/>
      <c r="K83" s="111"/>
      <c r="L83" s="111"/>
      <c r="M83" s="112"/>
      <c r="N83" s="91"/>
      <c r="O83" s="91"/>
      <c r="P83" s="113"/>
      <c r="Q83" s="82"/>
      <c r="R83" s="114"/>
      <c r="S83" s="114"/>
      <c r="T83" s="115"/>
      <c r="U83" s="94"/>
      <c r="V83" s="94"/>
      <c r="W83" s="94"/>
      <c r="X83" s="94"/>
      <c r="Y83" s="94"/>
      <c r="Z83" s="94"/>
      <c r="AA83" s="94"/>
      <c r="AB83" s="94"/>
    </row>
    <row r="84" spans="1:28" ht="15" x14ac:dyDescent="0.25">
      <c r="A84" s="85"/>
      <c r="B84" s="85"/>
      <c r="C84" s="86"/>
      <c r="D84" s="107"/>
      <c r="E84" s="108"/>
      <c r="F84" s="108"/>
      <c r="G84" s="108"/>
      <c r="H84" s="109"/>
      <c r="I84" s="110"/>
      <c r="J84" s="111"/>
      <c r="K84" s="111"/>
      <c r="L84" s="111"/>
      <c r="M84" s="112"/>
      <c r="N84" s="91"/>
      <c r="O84" s="91"/>
      <c r="P84" s="113"/>
      <c r="Q84" s="82"/>
      <c r="R84" s="114"/>
      <c r="S84" s="114"/>
      <c r="T84" s="115"/>
      <c r="U84" s="94"/>
      <c r="V84" s="94"/>
      <c r="W84" s="94"/>
      <c r="X84" s="94"/>
      <c r="Y84" s="94"/>
      <c r="Z84" s="94"/>
      <c r="AA84" s="94"/>
      <c r="AB84" s="94"/>
    </row>
    <row r="85" spans="1:28" ht="15" x14ac:dyDescent="0.25">
      <c r="A85" s="85"/>
      <c r="B85" s="85"/>
      <c r="C85" s="95"/>
      <c r="D85" s="107"/>
      <c r="E85" s="108"/>
      <c r="F85" s="108"/>
      <c r="G85" s="108"/>
      <c r="H85" s="109"/>
      <c r="I85" s="110"/>
      <c r="J85" s="111"/>
      <c r="K85" s="111"/>
      <c r="L85" s="111"/>
      <c r="M85" s="112"/>
      <c r="N85" s="91"/>
      <c r="O85" s="91"/>
      <c r="P85" s="113"/>
      <c r="Q85" s="82"/>
      <c r="R85" s="114"/>
      <c r="S85" s="114"/>
      <c r="T85" s="115"/>
      <c r="U85" s="94"/>
      <c r="V85" s="94"/>
      <c r="W85" s="94"/>
      <c r="X85" s="94"/>
      <c r="Y85" s="94"/>
      <c r="Z85" s="94"/>
      <c r="AA85" s="94"/>
      <c r="AB85" s="94"/>
    </row>
    <row r="86" spans="1:28" ht="15" x14ac:dyDescent="0.25">
      <c r="A86" s="85"/>
      <c r="B86" s="85"/>
      <c r="C86" s="86"/>
      <c r="D86" s="107"/>
      <c r="E86" s="108"/>
      <c r="F86" s="108"/>
      <c r="G86" s="108"/>
      <c r="H86" s="109"/>
      <c r="I86" s="110"/>
      <c r="J86" s="111"/>
      <c r="K86" s="111"/>
      <c r="L86" s="111"/>
      <c r="M86" s="112"/>
      <c r="N86" s="91"/>
      <c r="O86" s="91"/>
      <c r="P86" s="113"/>
      <c r="Q86" s="82"/>
      <c r="R86" s="114"/>
      <c r="S86" s="114"/>
      <c r="T86" s="115"/>
      <c r="U86" s="94"/>
      <c r="V86" s="94"/>
      <c r="W86" s="94"/>
      <c r="X86" s="94"/>
      <c r="Y86" s="94"/>
      <c r="Z86" s="94"/>
      <c r="AA86" s="94"/>
      <c r="AB86" s="94"/>
    </row>
    <row r="87" spans="1:28" ht="15" x14ac:dyDescent="0.25">
      <c r="A87" s="85"/>
      <c r="B87" s="85"/>
      <c r="C87" s="86"/>
      <c r="D87" s="107"/>
      <c r="E87" s="108"/>
      <c r="F87" s="108"/>
      <c r="G87" s="108"/>
      <c r="H87" s="109"/>
      <c r="I87" s="110"/>
      <c r="J87" s="111"/>
      <c r="K87" s="111"/>
      <c r="L87" s="111"/>
      <c r="M87" s="112"/>
      <c r="N87" s="91"/>
      <c r="O87" s="91"/>
      <c r="P87" s="113"/>
      <c r="Q87" s="82"/>
      <c r="R87" s="114"/>
      <c r="S87" s="114"/>
      <c r="T87" s="115"/>
      <c r="U87" s="94"/>
      <c r="V87" s="94"/>
      <c r="W87" s="94"/>
      <c r="X87" s="94"/>
      <c r="Y87" s="94"/>
      <c r="Z87" s="94"/>
      <c r="AA87" s="94"/>
      <c r="AB87" s="94"/>
    </row>
    <row r="88" spans="1:28" ht="15" x14ac:dyDescent="0.25">
      <c r="A88" s="85"/>
      <c r="B88" s="85"/>
      <c r="C88" s="86"/>
      <c r="D88" s="107"/>
      <c r="E88" s="108"/>
      <c r="F88" s="108"/>
      <c r="G88" s="108"/>
      <c r="H88" s="109"/>
      <c r="I88" s="110"/>
      <c r="J88" s="111"/>
      <c r="K88" s="111"/>
      <c r="L88" s="111"/>
      <c r="M88" s="112"/>
      <c r="N88" s="91"/>
      <c r="O88" s="91"/>
      <c r="P88" s="113"/>
      <c r="Q88" s="82"/>
      <c r="R88" s="114"/>
      <c r="S88" s="114"/>
      <c r="T88" s="115"/>
      <c r="U88" s="94"/>
      <c r="V88" s="94"/>
      <c r="W88" s="94"/>
      <c r="X88" s="94"/>
      <c r="Y88" s="94"/>
      <c r="Z88" s="94"/>
      <c r="AA88" s="94"/>
      <c r="AB88" s="94"/>
    </row>
    <row r="89" spans="1:28" ht="15" x14ac:dyDescent="0.25">
      <c r="A89" s="85"/>
      <c r="B89" s="85"/>
      <c r="C89" s="86"/>
      <c r="D89" s="107"/>
      <c r="E89" s="108"/>
      <c r="F89" s="108"/>
      <c r="G89" s="108"/>
      <c r="H89" s="109"/>
      <c r="I89" s="110"/>
      <c r="J89" s="111"/>
      <c r="K89" s="111"/>
      <c r="L89" s="111"/>
      <c r="M89" s="112"/>
      <c r="N89" s="91"/>
      <c r="O89" s="91"/>
      <c r="P89" s="113"/>
      <c r="Q89" s="82"/>
      <c r="R89" s="114"/>
      <c r="S89" s="114"/>
      <c r="T89" s="115"/>
      <c r="U89" s="94"/>
      <c r="V89" s="94"/>
      <c r="W89" s="94"/>
      <c r="X89" s="94"/>
      <c r="Y89" s="94"/>
      <c r="Z89" s="94"/>
      <c r="AA89" s="94"/>
      <c r="AB89" s="94"/>
    </row>
    <row r="90" spans="1:28" ht="15" x14ac:dyDescent="0.25">
      <c r="A90" s="85"/>
      <c r="B90" s="85"/>
      <c r="C90" s="86"/>
      <c r="D90" s="107"/>
      <c r="E90" s="108"/>
      <c r="F90" s="108"/>
      <c r="G90" s="108"/>
      <c r="H90" s="109"/>
      <c r="I90" s="110"/>
      <c r="J90" s="111"/>
      <c r="K90" s="111"/>
      <c r="L90" s="111"/>
      <c r="M90" s="112"/>
      <c r="N90" s="91"/>
      <c r="O90" s="91"/>
      <c r="P90" s="113"/>
      <c r="Q90" s="82"/>
      <c r="R90" s="114"/>
      <c r="S90" s="114"/>
      <c r="T90" s="115"/>
      <c r="U90" s="94"/>
      <c r="V90" s="94"/>
      <c r="W90" s="94"/>
      <c r="X90" s="94"/>
      <c r="Y90" s="94"/>
      <c r="Z90" s="94"/>
      <c r="AA90" s="94"/>
      <c r="AB90" s="94"/>
    </row>
    <row r="91" spans="1:28" ht="15" x14ac:dyDescent="0.25">
      <c r="A91" s="85"/>
      <c r="B91" s="85"/>
      <c r="C91" s="86"/>
      <c r="D91" s="107"/>
      <c r="E91" s="108"/>
      <c r="F91" s="108"/>
      <c r="G91" s="108"/>
      <c r="H91" s="109"/>
      <c r="I91" s="110"/>
      <c r="J91" s="111"/>
      <c r="K91" s="111"/>
      <c r="L91" s="111"/>
      <c r="M91" s="112"/>
      <c r="N91" s="91"/>
      <c r="O91" s="91"/>
      <c r="P91" s="113"/>
      <c r="Q91" s="82"/>
      <c r="R91" s="114"/>
      <c r="S91" s="114"/>
      <c r="T91" s="115"/>
      <c r="U91" s="94"/>
      <c r="V91" s="94"/>
      <c r="W91" s="94"/>
      <c r="X91" s="94"/>
      <c r="Y91" s="94"/>
      <c r="Z91" s="94"/>
      <c r="AA91" s="94"/>
      <c r="AB91" s="94"/>
    </row>
    <row r="92" spans="1:28" ht="15" x14ac:dyDescent="0.25">
      <c r="A92" s="85"/>
      <c r="B92" s="85"/>
      <c r="C92" s="86"/>
      <c r="D92" s="107"/>
      <c r="E92" s="108"/>
      <c r="F92" s="108"/>
      <c r="G92" s="108"/>
      <c r="H92" s="109"/>
      <c r="I92" s="110"/>
      <c r="J92" s="111"/>
      <c r="K92" s="111"/>
      <c r="L92" s="111"/>
      <c r="M92" s="112"/>
      <c r="N92" s="91"/>
      <c r="O92" s="91"/>
      <c r="P92" s="113"/>
      <c r="Q92" s="82"/>
      <c r="R92" s="114"/>
      <c r="S92" s="114"/>
      <c r="T92" s="115"/>
      <c r="U92" s="94"/>
      <c r="V92" s="94"/>
      <c r="W92" s="94"/>
      <c r="X92" s="94"/>
      <c r="Y92" s="94"/>
      <c r="Z92" s="94"/>
      <c r="AA92" s="94"/>
      <c r="AB92" s="94"/>
    </row>
    <row r="93" spans="1:28" ht="15" x14ac:dyDescent="0.25">
      <c r="A93" s="85"/>
      <c r="B93" s="85"/>
      <c r="C93" s="95"/>
      <c r="D93" s="107"/>
      <c r="E93" s="108"/>
      <c r="F93" s="108"/>
      <c r="G93" s="108"/>
      <c r="H93" s="109"/>
      <c r="I93" s="110"/>
      <c r="J93" s="111"/>
      <c r="K93" s="111"/>
      <c r="L93" s="111"/>
      <c r="M93" s="112"/>
      <c r="N93" s="91"/>
      <c r="O93" s="91"/>
      <c r="P93" s="113"/>
      <c r="Q93" s="82"/>
      <c r="R93" s="114"/>
      <c r="S93" s="114"/>
      <c r="T93" s="115"/>
      <c r="U93" s="94"/>
      <c r="V93" s="94"/>
      <c r="W93" s="94"/>
      <c r="X93" s="94"/>
      <c r="Y93" s="94"/>
      <c r="Z93" s="94"/>
      <c r="AA93" s="94"/>
      <c r="AB93" s="94"/>
    </row>
    <row r="94" spans="1:28" ht="15" x14ac:dyDescent="0.25">
      <c r="A94" s="85"/>
      <c r="B94" s="85"/>
      <c r="C94" s="86"/>
      <c r="D94" s="107"/>
      <c r="E94" s="108"/>
      <c r="F94" s="108"/>
      <c r="G94" s="108"/>
      <c r="H94" s="109"/>
      <c r="I94" s="110"/>
      <c r="J94" s="111"/>
      <c r="K94" s="111"/>
      <c r="L94" s="111"/>
      <c r="M94" s="112"/>
      <c r="N94" s="91"/>
      <c r="O94" s="91"/>
      <c r="P94" s="113"/>
      <c r="Q94" s="82"/>
      <c r="R94" s="114"/>
      <c r="S94" s="114"/>
      <c r="T94" s="115"/>
      <c r="U94" s="94"/>
      <c r="V94" s="94"/>
      <c r="W94" s="94"/>
      <c r="X94" s="94"/>
      <c r="Y94" s="94"/>
      <c r="Z94" s="94"/>
      <c r="AA94" s="94"/>
      <c r="AB94" s="94"/>
    </row>
    <row r="95" spans="1:28" ht="15" x14ac:dyDescent="0.25">
      <c r="A95" s="85"/>
      <c r="B95" s="85"/>
      <c r="C95" s="95"/>
      <c r="D95" s="107"/>
      <c r="E95" s="108"/>
      <c r="F95" s="108"/>
      <c r="G95" s="108"/>
      <c r="H95" s="109"/>
      <c r="I95" s="110"/>
      <c r="J95" s="111"/>
      <c r="K95" s="111"/>
      <c r="L95" s="111"/>
      <c r="M95" s="112"/>
      <c r="N95" s="91"/>
      <c r="O95" s="91"/>
      <c r="P95" s="113"/>
      <c r="Q95" s="82"/>
      <c r="R95" s="114"/>
      <c r="S95" s="114"/>
      <c r="T95" s="115"/>
      <c r="U95" s="94"/>
      <c r="V95" s="94"/>
      <c r="W95" s="94"/>
      <c r="X95" s="94"/>
      <c r="Y95" s="94"/>
      <c r="Z95" s="94"/>
      <c r="AA95" s="94"/>
      <c r="AB95" s="94"/>
    </row>
    <row r="96" spans="1:28" ht="15" x14ac:dyDescent="0.25">
      <c r="A96" s="85"/>
      <c r="B96" s="85"/>
      <c r="C96" s="86"/>
      <c r="D96" s="107"/>
      <c r="E96" s="108"/>
      <c r="F96" s="108"/>
      <c r="G96" s="108"/>
      <c r="H96" s="109"/>
      <c r="I96" s="110"/>
      <c r="J96" s="111"/>
      <c r="K96" s="111"/>
      <c r="L96" s="111"/>
      <c r="M96" s="112"/>
      <c r="N96" s="91"/>
      <c r="O96" s="91"/>
      <c r="P96" s="113"/>
      <c r="Q96" s="82"/>
      <c r="R96" s="114"/>
      <c r="S96" s="114"/>
      <c r="T96" s="115"/>
      <c r="U96" s="94"/>
      <c r="V96" s="94"/>
      <c r="W96" s="94"/>
      <c r="X96" s="94"/>
      <c r="Y96" s="94"/>
      <c r="Z96" s="94"/>
      <c r="AA96" s="94"/>
      <c r="AB96" s="94"/>
    </row>
    <row r="97" spans="1:28" ht="15" x14ac:dyDescent="0.25">
      <c r="A97" s="85"/>
      <c r="B97" s="85"/>
      <c r="C97" s="86"/>
      <c r="D97" s="107"/>
      <c r="E97" s="108"/>
      <c r="F97" s="108"/>
      <c r="G97" s="108"/>
      <c r="H97" s="109"/>
      <c r="I97" s="110"/>
      <c r="J97" s="111"/>
      <c r="K97" s="111"/>
      <c r="L97" s="111"/>
      <c r="M97" s="112"/>
      <c r="N97" s="91"/>
      <c r="O97" s="91"/>
      <c r="P97" s="113"/>
      <c r="Q97" s="82"/>
      <c r="R97" s="114"/>
      <c r="S97" s="114"/>
      <c r="T97" s="115"/>
      <c r="U97" s="94"/>
      <c r="V97" s="94"/>
      <c r="W97" s="94"/>
      <c r="X97" s="94"/>
      <c r="Y97" s="94"/>
      <c r="Z97" s="94"/>
      <c r="AA97" s="94"/>
      <c r="AB97" s="94"/>
    </row>
    <row r="98" spans="1:28" ht="15" x14ac:dyDescent="0.25">
      <c r="A98" s="85"/>
      <c r="B98" s="85"/>
      <c r="C98" s="95"/>
      <c r="D98" s="107"/>
      <c r="E98" s="108"/>
      <c r="F98" s="108"/>
      <c r="G98" s="108"/>
      <c r="H98" s="109"/>
      <c r="I98" s="110"/>
      <c r="J98" s="111"/>
      <c r="K98" s="111"/>
      <c r="L98" s="111"/>
      <c r="M98" s="112"/>
      <c r="N98" s="91"/>
      <c r="O98" s="91"/>
      <c r="P98" s="113"/>
      <c r="Q98" s="82"/>
      <c r="R98" s="114"/>
      <c r="S98" s="114"/>
      <c r="T98" s="115"/>
      <c r="U98" s="94"/>
      <c r="V98" s="94"/>
      <c r="W98" s="94"/>
      <c r="X98" s="94"/>
      <c r="Y98" s="94"/>
      <c r="Z98" s="94"/>
      <c r="AA98" s="94"/>
      <c r="AB98" s="94"/>
    </row>
    <row r="99" spans="1:28" ht="15" x14ac:dyDescent="0.25">
      <c r="A99" s="85"/>
      <c r="B99" s="85"/>
      <c r="C99" s="95"/>
      <c r="D99" s="107"/>
      <c r="E99" s="108"/>
      <c r="F99" s="108"/>
      <c r="G99" s="108"/>
      <c r="H99" s="109"/>
      <c r="I99" s="110"/>
      <c r="J99" s="111"/>
      <c r="K99" s="111"/>
      <c r="L99" s="111"/>
      <c r="M99" s="112"/>
      <c r="N99" s="91"/>
      <c r="O99" s="91"/>
      <c r="P99" s="113"/>
      <c r="Q99" s="82"/>
      <c r="R99" s="114"/>
      <c r="S99" s="114"/>
      <c r="T99" s="115"/>
      <c r="U99" s="94"/>
      <c r="V99" s="94"/>
      <c r="W99" s="94"/>
      <c r="X99" s="94"/>
      <c r="Y99" s="94"/>
      <c r="Z99" s="94"/>
      <c r="AA99" s="94"/>
      <c r="AB99" s="94"/>
    </row>
    <row r="100" spans="1:28" ht="15" x14ac:dyDescent="0.25">
      <c r="A100" s="85"/>
      <c r="B100" s="85"/>
      <c r="C100" s="95"/>
      <c r="D100" s="107"/>
      <c r="E100" s="108"/>
      <c r="F100" s="108"/>
      <c r="G100" s="108"/>
      <c r="H100" s="109"/>
      <c r="I100" s="110"/>
      <c r="J100" s="111"/>
      <c r="K100" s="111"/>
      <c r="L100" s="111"/>
      <c r="M100" s="112"/>
      <c r="N100" s="91"/>
      <c r="O100" s="91"/>
      <c r="P100" s="113"/>
      <c r="Q100" s="82"/>
      <c r="R100" s="114"/>
      <c r="S100" s="114"/>
      <c r="T100" s="115"/>
      <c r="U100" s="94"/>
      <c r="V100" s="94"/>
      <c r="W100" s="94"/>
      <c r="X100" s="94"/>
      <c r="Y100" s="94"/>
      <c r="Z100" s="94"/>
      <c r="AA100" s="94"/>
      <c r="AB100" s="94"/>
    </row>
    <row r="101" spans="1:28" ht="15" x14ac:dyDescent="0.25">
      <c r="A101" s="85"/>
      <c r="B101" s="85"/>
      <c r="C101" s="95"/>
      <c r="D101" s="107"/>
      <c r="E101" s="108"/>
      <c r="F101" s="108"/>
      <c r="G101" s="108"/>
      <c r="H101" s="109"/>
      <c r="I101" s="110"/>
      <c r="J101" s="111"/>
      <c r="K101" s="111"/>
      <c r="L101" s="111"/>
      <c r="M101" s="112"/>
      <c r="N101" s="91"/>
      <c r="O101" s="91"/>
      <c r="P101" s="113"/>
      <c r="Q101" s="82"/>
      <c r="R101" s="114"/>
      <c r="S101" s="114"/>
      <c r="T101" s="115"/>
      <c r="U101" s="94"/>
      <c r="V101" s="94"/>
      <c r="W101" s="94"/>
      <c r="X101" s="94"/>
      <c r="Y101" s="94"/>
      <c r="Z101" s="94"/>
      <c r="AA101" s="94"/>
      <c r="AB101" s="94"/>
    </row>
    <row r="102" spans="1:28" ht="15" x14ac:dyDescent="0.25">
      <c r="A102" s="85"/>
      <c r="B102" s="85"/>
      <c r="C102" s="86"/>
      <c r="D102" s="107"/>
      <c r="E102" s="108"/>
      <c r="F102" s="108"/>
      <c r="G102" s="108"/>
      <c r="H102" s="109"/>
      <c r="I102" s="110"/>
      <c r="J102" s="111"/>
      <c r="K102" s="111"/>
      <c r="L102" s="111"/>
      <c r="M102" s="112"/>
      <c r="N102" s="91"/>
      <c r="O102" s="91"/>
      <c r="P102" s="113"/>
      <c r="Q102" s="82"/>
      <c r="R102" s="114"/>
      <c r="S102" s="114"/>
      <c r="T102" s="115"/>
      <c r="U102" s="94"/>
      <c r="V102" s="94"/>
      <c r="W102" s="94"/>
      <c r="X102" s="94"/>
      <c r="Y102" s="94"/>
      <c r="Z102" s="94"/>
      <c r="AA102" s="94"/>
      <c r="AB102" s="94"/>
    </row>
    <row r="103" spans="1:28" ht="15" x14ac:dyDescent="0.25">
      <c r="A103" s="85"/>
      <c r="B103" s="85"/>
      <c r="C103" s="86"/>
      <c r="D103" s="107"/>
      <c r="E103" s="108"/>
      <c r="F103" s="108"/>
      <c r="G103" s="108"/>
      <c r="H103" s="109"/>
      <c r="I103" s="110"/>
      <c r="J103" s="111"/>
      <c r="K103" s="111"/>
      <c r="L103" s="111"/>
      <c r="M103" s="112"/>
      <c r="N103" s="91"/>
      <c r="O103" s="91"/>
      <c r="P103" s="113"/>
      <c r="Q103" s="82"/>
      <c r="R103" s="114"/>
      <c r="S103" s="114"/>
      <c r="T103" s="115"/>
      <c r="U103" s="94"/>
      <c r="V103" s="94"/>
      <c r="W103" s="94"/>
      <c r="X103" s="94"/>
      <c r="Y103" s="94"/>
      <c r="Z103" s="94"/>
      <c r="AA103" s="94"/>
      <c r="AB103" s="94"/>
    </row>
    <row r="104" spans="1:28" ht="15" x14ac:dyDescent="0.25">
      <c r="A104" s="85"/>
      <c r="B104" s="85"/>
      <c r="C104" s="95"/>
      <c r="D104" s="107"/>
      <c r="E104" s="108"/>
      <c r="F104" s="108"/>
      <c r="G104" s="108"/>
      <c r="H104" s="109"/>
      <c r="I104" s="110"/>
      <c r="J104" s="111"/>
      <c r="K104" s="111"/>
      <c r="L104" s="111"/>
      <c r="M104" s="112"/>
      <c r="N104" s="91"/>
      <c r="O104" s="91"/>
      <c r="P104" s="113"/>
      <c r="Q104" s="82"/>
      <c r="R104" s="114"/>
      <c r="S104" s="114"/>
      <c r="T104" s="115"/>
      <c r="U104" s="94"/>
      <c r="V104" s="94"/>
      <c r="W104" s="94"/>
      <c r="X104" s="94"/>
      <c r="Y104" s="94"/>
      <c r="Z104" s="94"/>
      <c r="AA104" s="94"/>
      <c r="AB104" s="94"/>
    </row>
    <row r="105" spans="1:28" ht="15" x14ac:dyDescent="0.25">
      <c r="A105" s="85"/>
      <c r="B105" s="85"/>
      <c r="C105" s="95"/>
      <c r="D105" s="107"/>
      <c r="E105" s="108"/>
      <c r="F105" s="108"/>
      <c r="G105" s="108"/>
      <c r="H105" s="109"/>
      <c r="I105" s="110"/>
      <c r="J105" s="111"/>
      <c r="K105" s="111"/>
      <c r="L105" s="111"/>
      <c r="M105" s="112"/>
      <c r="N105" s="91"/>
      <c r="O105" s="91"/>
      <c r="P105" s="113"/>
      <c r="Q105" s="82"/>
      <c r="R105" s="114"/>
      <c r="S105" s="114"/>
      <c r="T105" s="115"/>
      <c r="U105" s="94"/>
      <c r="V105" s="94"/>
      <c r="W105" s="94"/>
      <c r="X105" s="94"/>
      <c r="Y105" s="94"/>
      <c r="Z105" s="94"/>
      <c r="AA105" s="94"/>
      <c r="AB105" s="94"/>
    </row>
    <row r="106" spans="1:28" ht="15" x14ac:dyDescent="0.25">
      <c r="A106" s="85"/>
      <c r="B106" s="85"/>
      <c r="C106" s="95"/>
      <c r="D106" s="107"/>
      <c r="E106" s="108"/>
      <c r="F106" s="108"/>
      <c r="G106" s="108"/>
      <c r="H106" s="109"/>
      <c r="I106" s="110"/>
      <c r="J106" s="111"/>
      <c r="K106" s="111"/>
      <c r="L106" s="111"/>
      <c r="M106" s="112"/>
      <c r="N106" s="91"/>
      <c r="O106" s="91"/>
      <c r="P106" s="113"/>
      <c r="Q106" s="82"/>
      <c r="R106" s="114"/>
      <c r="S106" s="114"/>
      <c r="T106" s="115"/>
      <c r="U106" s="94"/>
      <c r="V106" s="94"/>
      <c r="W106" s="94"/>
      <c r="X106" s="94"/>
      <c r="Y106" s="94"/>
      <c r="Z106" s="94"/>
      <c r="AA106" s="94"/>
      <c r="AB106" s="94"/>
    </row>
    <row r="107" spans="1:28" ht="15" x14ac:dyDescent="0.25">
      <c r="A107" s="85"/>
      <c r="B107" s="85"/>
      <c r="C107" s="86"/>
      <c r="D107" s="107"/>
      <c r="E107" s="108"/>
      <c r="F107" s="108"/>
      <c r="G107" s="108"/>
      <c r="H107" s="109"/>
      <c r="I107" s="110"/>
      <c r="J107" s="111"/>
      <c r="K107" s="111"/>
      <c r="L107" s="111"/>
      <c r="M107" s="112"/>
      <c r="N107" s="91"/>
      <c r="O107" s="91"/>
      <c r="P107" s="113"/>
      <c r="Q107" s="82"/>
      <c r="R107" s="114"/>
      <c r="S107" s="114"/>
      <c r="T107" s="115"/>
      <c r="U107" s="94"/>
      <c r="V107" s="94"/>
      <c r="W107" s="94"/>
      <c r="X107" s="94"/>
      <c r="Y107" s="94"/>
      <c r="Z107" s="94"/>
      <c r="AA107" s="94"/>
      <c r="AB107" s="94"/>
    </row>
    <row r="108" spans="1:28" ht="15" x14ac:dyDescent="0.25">
      <c r="A108" s="85"/>
      <c r="B108" s="85"/>
      <c r="C108" s="86"/>
      <c r="D108" s="107"/>
      <c r="E108" s="108"/>
      <c r="F108" s="108"/>
      <c r="G108" s="108"/>
      <c r="H108" s="109"/>
      <c r="I108" s="110"/>
      <c r="J108" s="111"/>
      <c r="K108" s="111"/>
      <c r="L108" s="111"/>
      <c r="M108" s="112"/>
      <c r="N108" s="91"/>
      <c r="O108" s="91"/>
      <c r="P108" s="113"/>
      <c r="Q108" s="82"/>
      <c r="R108" s="114"/>
      <c r="S108" s="114"/>
      <c r="T108" s="115"/>
      <c r="U108" s="94"/>
      <c r="V108" s="94"/>
      <c r="W108" s="94"/>
      <c r="X108" s="94"/>
      <c r="Y108" s="94"/>
      <c r="Z108" s="94"/>
      <c r="AA108" s="94"/>
      <c r="AB108" s="94"/>
    </row>
    <row r="109" spans="1:28" ht="15" x14ac:dyDescent="0.25">
      <c r="A109" s="85"/>
      <c r="B109" s="85"/>
      <c r="C109" s="86"/>
      <c r="D109" s="107"/>
      <c r="E109" s="108"/>
      <c r="F109" s="108"/>
      <c r="G109" s="108"/>
      <c r="H109" s="109"/>
      <c r="I109" s="110"/>
      <c r="J109" s="111"/>
      <c r="K109" s="111"/>
      <c r="L109" s="111"/>
      <c r="M109" s="112"/>
      <c r="N109" s="91"/>
      <c r="O109" s="91"/>
      <c r="P109" s="113"/>
      <c r="Q109" s="82"/>
      <c r="R109" s="114"/>
      <c r="S109" s="114"/>
      <c r="T109" s="115"/>
      <c r="U109" s="94"/>
      <c r="V109" s="94"/>
      <c r="W109" s="94"/>
      <c r="X109" s="94"/>
      <c r="Y109" s="94"/>
      <c r="Z109" s="94"/>
      <c r="AA109" s="94"/>
      <c r="AB109" s="94"/>
    </row>
    <row r="110" spans="1:28" ht="15" x14ac:dyDescent="0.25">
      <c r="A110" s="85"/>
      <c r="B110" s="85"/>
      <c r="C110" s="95"/>
      <c r="D110" s="107"/>
      <c r="E110" s="108"/>
      <c r="F110" s="108"/>
      <c r="G110" s="108"/>
      <c r="H110" s="109"/>
      <c r="I110" s="110"/>
      <c r="J110" s="111"/>
      <c r="K110" s="111"/>
      <c r="L110" s="111"/>
      <c r="M110" s="112"/>
      <c r="N110" s="91"/>
      <c r="O110" s="91"/>
      <c r="P110" s="113"/>
      <c r="Q110" s="82"/>
      <c r="R110" s="114"/>
      <c r="S110" s="114"/>
      <c r="T110" s="115"/>
      <c r="U110" s="94"/>
      <c r="V110" s="94"/>
      <c r="W110" s="94"/>
      <c r="X110" s="94"/>
      <c r="Y110" s="94"/>
      <c r="Z110" s="94"/>
      <c r="AA110" s="94"/>
      <c r="AB110" s="94"/>
    </row>
    <row r="111" spans="1:28" ht="15" x14ac:dyDescent="0.25">
      <c r="A111" s="85"/>
      <c r="B111" s="85"/>
      <c r="C111" s="95"/>
      <c r="D111" s="107"/>
      <c r="E111" s="108"/>
      <c r="F111" s="108"/>
      <c r="G111" s="108"/>
      <c r="H111" s="109"/>
      <c r="I111" s="110"/>
      <c r="J111" s="111"/>
      <c r="K111" s="111"/>
      <c r="L111" s="111"/>
      <c r="M111" s="112"/>
      <c r="N111" s="91"/>
      <c r="O111" s="91"/>
      <c r="P111" s="113"/>
      <c r="Q111" s="82"/>
      <c r="R111" s="114"/>
      <c r="S111" s="114"/>
      <c r="T111" s="115"/>
      <c r="U111" s="94"/>
      <c r="V111" s="94"/>
      <c r="W111" s="94"/>
      <c r="X111" s="94"/>
      <c r="Y111" s="94"/>
      <c r="Z111" s="94"/>
      <c r="AA111" s="94"/>
      <c r="AB111" s="94"/>
    </row>
    <row r="112" spans="1:28" ht="15" x14ac:dyDescent="0.25">
      <c r="A112" s="85"/>
      <c r="B112" s="85"/>
      <c r="C112" s="95"/>
      <c r="D112" s="107"/>
      <c r="E112" s="108"/>
      <c r="F112" s="108"/>
      <c r="G112" s="108"/>
      <c r="H112" s="109"/>
      <c r="I112" s="110"/>
      <c r="J112" s="111"/>
      <c r="K112" s="111"/>
      <c r="L112" s="111"/>
      <c r="M112" s="112"/>
      <c r="N112" s="91"/>
      <c r="O112" s="91"/>
      <c r="P112" s="113"/>
      <c r="Q112" s="82"/>
      <c r="R112" s="114"/>
      <c r="S112" s="114"/>
      <c r="T112" s="115"/>
      <c r="U112" s="94"/>
      <c r="V112" s="94"/>
      <c r="W112" s="94"/>
      <c r="X112" s="94"/>
      <c r="Y112" s="94"/>
      <c r="Z112" s="94"/>
      <c r="AA112" s="94"/>
      <c r="AB112" s="94"/>
    </row>
    <row r="113" spans="1:28" ht="15" x14ac:dyDescent="0.25">
      <c r="A113" s="85"/>
      <c r="B113" s="85"/>
      <c r="C113" s="86"/>
      <c r="D113" s="107"/>
      <c r="E113" s="108"/>
      <c r="F113" s="108"/>
      <c r="G113" s="108"/>
      <c r="H113" s="109"/>
      <c r="I113" s="110"/>
      <c r="J113" s="111"/>
      <c r="K113" s="111"/>
      <c r="L113" s="111"/>
      <c r="M113" s="112"/>
      <c r="N113" s="91"/>
      <c r="O113" s="91"/>
      <c r="P113" s="113"/>
      <c r="Q113" s="82"/>
      <c r="R113" s="114"/>
      <c r="S113" s="114"/>
      <c r="T113" s="115"/>
      <c r="U113" s="94"/>
      <c r="V113" s="94"/>
      <c r="W113" s="94"/>
      <c r="X113" s="94"/>
      <c r="Y113" s="94"/>
      <c r="Z113" s="94"/>
      <c r="AA113" s="94"/>
      <c r="AB113" s="94"/>
    </row>
    <row r="114" spans="1:28" ht="15" x14ac:dyDescent="0.25">
      <c r="A114" s="85"/>
      <c r="B114" s="85"/>
      <c r="C114" s="86"/>
      <c r="D114" s="107"/>
      <c r="E114" s="108"/>
      <c r="F114" s="108"/>
      <c r="G114" s="108"/>
      <c r="H114" s="109"/>
      <c r="I114" s="110"/>
      <c r="J114" s="111"/>
      <c r="K114" s="111"/>
      <c r="L114" s="111"/>
      <c r="M114" s="112"/>
      <c r="N114" s="91"/>
      <c r="O114" s="91"/>
      <c r="P114" s="113"/>
      <c r="Q114" s="82"/>
      <c r="R114" s="114"/>
      <c r="S114" s="114"/>
      <c r="T114" s="115"/>
      <c r="U114" s="94"/>
      <c r="V114" s="94"/>
      <c r="W114" s="94"/>
      <c r="X114" s="94"/>
      <c r="Y114" s="94"/>
      <c r="Z114" s="94"/>
      <c r="AA114" s="94"/>
      <c r="AB114" s="94"/>
    </row>
    <row r="115" spans="1:28" ht="15" x14ac:dyDescent="0.25">
      <c r="A115" s="85"/>
      <c r="B115" s="85"/>
      <c r="C115" s="86"/>
      <c r="D115" s="107"/>
      <c r="E115" s="108"/>
      <c r="F115" s="108"/>
      <c r="G115" s="108"/>
      <c r="H115" s="109"/>
      <c r="I115" s="110"/>
      <c r="J115" s="111"/>
      <c r="K115" s="111"/>
      <c r="L115" s="111"/>
      <c r="M115" s="112"/>
      <c r="N115" s="91"/>
      <c r="O115" s="91"/>
      <c r="P115" s="113"/>
      <c r="Q115" s="82"/>
      <c r="R115" s="114"/>
      <c r="S115" s="114"/>
      <c r="T115" s="115"/>
      <c r="U115" s="94"/>
      <c r="V115" s="94"/>
      <c r="W115" s="94"/>
      <c r="X115" s="94"/>
      <c r="Y115" s="94"/>
      <c r="Z115" s="94"/>
      <c r="AA115" s="94"/>
      <c r="AB115" s="94"/>
    </row>
    <row r="116" spans="1:28" ht="15" x14ac:dyDescent="0.25">
      <c r="A116" s="85"/>
      <c r="B116" s="85"/>
      <c r="C116" s="86"/>
      <c r="D116" s="107"/>
      <c r="E116" s="108"/>
      <c r="F116" s="108"/>
      <c r="G116" s="108"/>
      <c r="H116" s="109"/>
      <c r="I116" s="110"/>
      <c r="J116" s="111"/>
      <c r="K116" s="111"/>
      <c r="L116" s="111"/>
      <c r="M116" s="112"/>
      <c r="N116" s="91"/>
      <c r="O116" s="91"/>
      <c r="P116" s="113"/>
      <c r="Q116" s="82"/>
      <c r="R116" s="114"/>
      <c r="S116" s="114"/>
      <c r="T116" s="115"/>
      <c r="U116" s="94"/>
      <c r="V116" s="94"/>
      <c r="W116" s="94"/>
      <c r="X116" s="94"/>
      <c r="Y116" s="94"/>
      <c r="Z116" s="94"/>
      <c r="AA116" s="94"/>
      <c r="AB116" s="94"/>
    </row>
    <row r="117" spans="1:28" ht="15" x14ac:dyDescent="0.25">
      <c r="A117" s="85"/>
      <c r="B117" s="85"/>
      <c r="C117" s="86"/>
      <c r="D117" s="107"/>
      <c r="E117" s="108"/>
      <c r="F117" s="108"/>
      <c r="G117" s="108"/>
      <c r="H117" s="109"/>
      <c r="I117" s="110"/>
      <c r="J117" s="111"/>
      <c r="K117" s="111"/>
      <c r="L117" s="111"/>
      <c r="M117" s="112"/>
      <c r="N117" s="91"/>
      <c r="O117" s="91"/>
      <c r="P117" s="113"/>
      <c r="Q117" s="82"/>
      <c r="R117" s="114"/>
      <c r="S117" s="114"/>
      <c r="T117" s="115"/>
      <c r="U117" s="94"/>
      <c r="V117" s="94"/>
      <c r="W117" s="94"/>
      <c r="X117" s="94"/>
      <c r="Y117" s="94"/>
      <c r="Z117" s="94"/>
      <c r="AA117" s="94"/>
      <c r="AB117" s="94"/>
    </row>
    <row r="118" spans="1:28" ht="15" x14ac:dyDescent="0.25">
      <c r="A118" s="85"/>
      <c r="B118" s="85"/>
      <c r="C118" s="95"/>
      <c r="D118" s="107"/>
      <c r="E118" s="108"/>
      <c r="F118" s="108"/>
      <c r="G118" s="108"/>
      <c r="H118" s="109"/>
      <c r="I118" s="110"/>
      <c r="J118" s="111"/>
      <c r="K118" s="111"/>
      <c r="L118" s="111"/>
      <c r="M118" s="112"/>
      <c r="N118" s="91"/>
      <c r="O118" s="91"/>
      <c r="P118" s="113"/>
      <c r="Q118" s="82"/>
      <c r="R118" s="114"/>
      <c r="S118" s="114"/>
      <c r="T118" s="115"/>
      <c r="U118" s="94"/>
      <c r="V118" s="94"/>
      <c r="W118" s="94"/>
      <c r="X118" s="94"/>
      <c r="Y118" s="94"/>
      <c r="Z118" s="94"/>
      <c r="AA118" s="94"/>
      <c r="AB118" s="94"/>
    </row>
    <row r="119" spans="1:28" ht="15" x14ac:dyDescent="0.25">
      <c r="A119" s="85"/>
      <c r="B119" s="85"/>
      <c r="C119" s="95"/>
      <c r="D119" s="107"/>
      <c r="E119" s="108"/>
      <c r="F119" s="108"/>
      <c r="G119" s="108"/>
      <c r="H119" s="109"/>
      <c r="I119" s="110"/>
      <c r="J119" s="111"/>
      <c r="K119" s="111"/>
      <c r="L119" s="111"/>
      <c r="M119" s="112"/>
      <c r="N119" s="91"/>
      <c r="O119" s="91"/>
      <c r="P119" s="113"/>
      <c r="Q119" s="82"/>
      <c r="R119" s="114"/>
      <c r="S119" s="114"/>
      <c r="T119" s="115"/>
      <c r="U119" s="94"/>
      <c r="V119" s="94"/>
      <c r="W119" s="94"/>
      <c r="X119" s="94"/>
      <c r="Y119" s="94"/>
      <c r="Z119" s="94"/>
      <c r="AA119" s="94"/>
      <c r="AB119" s="94"/>
    </row>
    <row r="120" spans="1:28" ht="15" x14ac:dyDescent="0.25">
      <c r="A120" s="85"/>
      <c r="B120" s="85"/>
      <c r="C120" s="86"/>
      <c r="D120" s="107"/>
      <c r="E120" s="108"/>
      <c r="F120" s="108"/>
      <c r="G120" s="108"/>
      <c r="H120" s="109"/>
      <c r="I120" s="110"/>
      <c r="J120" s="111"/>
      <c r="K120" s="111"/>
      <c r="L120" s="111"/>
      <c r="M120" s="112"/>
      <c r="N120" s="91"/>
      <c r="O120" s="91"/>
      <c r="P120" s="113"/>
      <c r="Q120" s="82"/>
      <c r="R120" s="114"/>
      <c r="S120" s="114"/>
      <c r="T120" s="115"/>
      <c r="U120" s="94"/>
      <c r="V120" s="94"/>
      <c r="W120" s="94"/>
      <c r="X120" s="94"/>
      <c r="Y120" s="94"/>
      <c r="Z120" s="94"/>
      <c r="AA120" s="94"/>
      <c r="AB120" s="94"/>
    </row>
    <row r="121" spans="1:28" ht="15" x14ac:dyDescent="0.25">
      <c r="A121" s="85"/>
      <c r="B121" s="85"/>
      <c r="C121" s="95"/>
      <c r="D121" s="107"/>
      <c r="E121" s="108"/>
      <c r="F121" s="108"/>
      <c r="G121" s="108"/>
      <c r="H121" s="109"/>
      <c r="I121" s="110"/>
      <c r="J121" s="111"/>
      <c r="K121" s="111"/>
      <c r="L121" s="111"/>
      <c r="M121" s="112"/>
      <c r="N121" s="91"/>
      <c r="O121" s="91"/>
      <c r="P121" s="113"/>
      <c r="Q121" s="82"/>
      <c r="R121" s="114"/>
      <c r="S121" s="114"/>
      <c r="T121" s="115"/>
      <c r="U121" s="94"/>
      <c r="V121" s="94"/>
      <c r="W121" s="94"/>
      <c r="X121" s="94"/>
      <c r="Y121" s="94"/>
      <c r="Z121" s="94"/>
      <c r="AA121" s="94"/>
      <c r="AB121" s="94"/>
    </row>
    <row r="122" spans="1:28" ht="15" x14ac:dyDescent="0.25">
      <c r="A122" s="85"/>
      <c r="B122" s="85"/>
      <c r="C122" s="86"/>
      <c r="D122" s="107"/>
      <c r="E122" s="108"/>
      <c r="F122" s="108"/>
      <c r="G122" s="108"/>
      <c r="H122" s="109"/>
      <c r="I122" s="110"/>
      <c r="J122" s="111"/>
      <c r="K122" s="111"/>
      <c r="L122" s="111"/>
      <c r="M122" s="112"/>
      <c r="N122" s="91"/>
      <c r="O122" s="91"/>
      <c r="P122" s="113"/>
      <c r="Q122" s="82"/>
      <c r="R122" s="114"/>
      <c r="S122" s="114"/>
      <c r="T122" s="115"/>
      <c r="U122" s="94"/>
      <c r="V122" s="94"/>
      <c r="W122" s="94"/>
      <c r="X122" s="94"/>
      <c r="Y122" s="94"/>
      <c r="Z122" s="94"/>
      <c r="AA122" s="94"/>
      <c r="AB122" s="94"/>
    </row>
    <row r="123" spans="1:28" ht="15" x14ac:dyDescent="0.25">
      <c r="A123" s="85"/>
      <c r="B123" s="85"/>
      <c r="C123" s="86"/>
      <c r="D123" s="107"/>
      <c r="E123" s="108"/>
      <c r="F123" s="108"/>
      <c r="G123" s="108"/>
      <c r="H123" s="109"/>
      <c r="I123" s="110"/>
      <c r="J123" s="111"/>
      <c r="K123" s="111"/>
      <c r="L123" s="111"/>
      <c r="M123" s="112"/>
      <c r="N123" s="91"/>
      <c r="O123" s="91"/>
      <c r="P123" s="113"/>
      <c r="Q123" s="82"/>
      <c r="R123" s="114"/>
      <c r="S123" s="114"/>
      <c r="T123" s="115"/>
      <c r="U123" s="94"/>
      <c r="V123" s="94"/>
      <c r="W123" s="94"/>
      <c r="X123" s="94"/>
      <c r="Y123" s="94"/>
      <c r="Z123" s="94"/>
      <c r="AA123" s="94"/>
      <c r="AB123" s="94"/>
    </row>
    <row r="124" spans="1:28" ht="15" x14ac:dyDescent="0.25">
      <c r="A124" s="85"/>
      <c r="B124" s="85"/>
      <c r="C124" s="95"/>
      <c r="D124" s="107"/>
      <c r="E124" s="108"/>
      <c r="F124" s="108"/>
      <c r="G124" s="108"/>
      <c r="H124" s="109"/>
      <c r="I124" s="110"/>
      <c r="J124" s="111"/>
      <c r="K124" s="111"/>
      <c r="L124" s="111"/>
      <c r="M124" s="112"/>
      <c r="N124" s="91"/>
      <c r="O124" s="91"/>
      <c r="P124" s="113"/>
      <c r="Q124" s="82"/>
      <c r="R124" s="114"/>
      <c r="S124" s="114"/>
      <c r="T124" s="115"/>
      <c r="U124" s="94"/>
      <c r="V124" s="94"/>
      <c r="W124" s="94"/>
      <c r="X124" s="94"/>
      <c r="Y124" s="94"/>
      <c r="Z124" s="94"/>
      <c r="AA124" s="94"/>
      <c r="AB124" s="94"/>
    </row>
    <row r="125" spans="1:28" ht="15" x14ac:dyDescent="0.25">
      <c r="A125" s="85"/>
      <c r="B125" s="85"/>
      <c r="C125" s="86"/>
      <c r="D125" s="107"/>
      <c r="E125" s="108"/>
      <c r="F125" s="108"/>
      <c r="G125" s="108"/>
      <c r="H125" s="109"/>
      <c r="I125" s="110"/>
      <c r="J125" s="111"/>
      <c r="K125" s="111"/>
      <c r="L125" s="111"/>
      <c r="M125" s="112"/>
      <c r="N125" s="91"/>
      <c r="O125" s="91"/>
      <c r="P125" s="113"/>
      <c r="Q125" s="82"/>
      <c r="R125" s="114"/>
      <c r="S125" s="114"/>
      <c r="T125" s="115"/>
      <c r="U125" s="94"/>
      <c r="V125" s="94"/>
      <c r="W125" s="94"/>
      <c r="X125" s="94"/>
      <c r="Y125" s="94"/>
      <c r="Z125" s="94"/>
      <c r="AA125" s="94"/>
      <c r="AB125" s="94"/>
    </row>
    <row r="126" spans="1:28" ht="15" x14ac:dyDescent="0.25">
      <c r="A126" s="85"/>
      <c r="B126" s="85"/>
      <c r="C126" s="86"/>
      <c r="D126" s="107"/>
      <c r="E126" s="108"/>
      <c r="F126" s="108"/>
      <c r="G126" s="108"/>
      <c r="H126" s="109"/>
      <c r="I126" s="110"/>
      <c r="J126" s="111"/>
      <c r="K126" s="111"/>
      <c r="L126" s="111"/>
      <c r="M126" s="112"/>
      <c r="N126" s="91"/>
      <c r="O126" s="91"/>
      <c r="P126" s="113"/>
      <c r="Q126" s="82"/>
      <c r="R126" s="114"/>
      <c r="S126" s="114"/>
      <c r="T126" s="115"/>
      <c r="U126" s="94"/>
      <c r="V126" s="94"/>
      <c r="W126" s="94"/>
      <c r="X126" s="94"/>
      <c r="Y126" s="94"/>
      <c r="Z126" s="94"/>
      <c r="AA126" s="94"/>
      <c r="AB126" s="94"/>
    </row>
    <row r="127" spans="1:28" ht="15" x14ac:dyDescent="0.25">
      <c r="A127" s="85"/>
      <c r="B127" s="85"/>
      <c r="C127" s="86"/>
      <c r="D127" s="107"/>
      <c r="E127" s="108"/>
      <c r="F127" s="108"/>
      <c r="G127" s="108"/>
      <c r="H127" s="109"/>
      <c r="I127" s="110"/>
      <c r="J127" s="111"/>
      <c r="K127" s="111"/>
      <c r="L127" s="111"/>
      <c r="M127" s="112"/>
      <c r="N127" s="91"/>
      <c r="O127" s="91"/>
      <c r="P127" s="113"/>
      <c r="Q127" s="82"/>
      <c r="R127" s="114"/>
      <c r="S127" s="114"/>
      <c r="T127" s="115"/>
      <c r="U127" s="94"/>
      <c r="V127" s="94"/>
      <c r="W127" s="94"/>
      <c r="X127" s="94"/>
      <c r="Y127" s="94"/>
      <c r="Z127" s="94"/>
      <c r="AA127" s="94"/>
      <c r="AB127" s="94"/>
    </row>
    <row r="128" spans="1:28" ht="15" x14ac:dyDescent="0.25">
      <c r="A128" s="85"/>
      <c r="B128" s="85"/>
      <c r="C128" s="86"/>
      <c r="D128" s="107"/>
      <c r="E128" s="108"/>
      <c r="F128" s="108"/>
      <c r="G128" s="108"/>
      <c r="H128" s="109"/>
      <c r="I128" s="110"/>
      <c r="J128" s="111"/>
      <c r="K128" s="111"/>
      <c r="L128" s="111"/>
      <c r="M128" s="112"/>
      <c r="N128" s="91"/>
      <c r="O128" s="91"/>
      <c r="P128" s="113"/>
      <c r="Q128" s="82"/>
      <c r="R128" s="114"/>
      <c r="S128" s="114"/>
      <c r="T128" s="115"/>
      <c r="U128" s="94"/>
      <c r="V128" s="94"/>
      <c r="W128" s="94"/>
      <c r="X128" s="94"/>
      <c r="Y128" s="94"/>
      <c r="Z128" s="94"/>
      <c r="AA128" s="94"/>
      <c r="AB128" s="94"/>
    </row>
    <row r="129" spans="1:28" ht="15" x14ac:dyDescent="0.25">
      <c r="A129" s="85"/>
      <c r="B129" s="85"/>
      <c r="C129" s="86"/>
      <c r="D129" s="107"/>
      <c r="E129" s="108"/>
      <c r="F129" s="108"/>
      <c r="G129" s="108"/>
      <c r="H129" s="109"/>
      <c r="I129" s="110"/>
      <c r="J129" s="111"/>
      <c r="K129" s="111"/>
      <c r="L129" s="111"/>
      <c r="M129" s="112"/>
      <c r="N129" s="91"/>
      <c r="O129" s="91"/>
      <c r="P129" s="113"/>
      <c r="Q129" s="82"/>
      <c r="R129" s="114"/>
      <c r="S129" s="114"/>
      <c r="T129" s="115"/>
      <c r="U129" s="94"/>
      <c r="V129" s="94"/>
      <c r="W129" s="94"/>
      <c r="X129" s="94"/>
      <c r="Y129" s="94"/>
      <c r="Z129" s="94"/>
      <c r="AA129" s="94"/>
      <c r="AB129" s="94"/>
    </row>
    <row r="130" spans="1:28" ht="15" x14ac:dyDescent="0.25">
      <c r="A130" s="85"/>
      <c r="B130" s="85"/>
      <c r="C130" s="86"/>
      <c r="D130" s="107"/>
      <c r="E130" s="108"/>
      <c r="F130" s="108"/>
      <c r="G130" s="108"/>
      <c r="H130" s="109"/>
      <c r="I130" s="110"/>
      <c r="J130" s="111"/>
      <c r="K130" s="111"/>
      <c r="L130" s="111"/>
      <c r="M130" s="112"/>
      <c r="N130" s="91"/>
      <c r="O130" s="91"/>
      <c r="P130" s="113"/>
      <c r="Q130" s="82"/>
      <c r="R130" s="114"/>
      <c r="S130" s="114"/>
      <c r="T130" s="115"/>
      <c r="U130" s="94"/>
      <c r="V130" s="94"/>
      <c r="W130" s="94"/>
      <c r="X130" s="94"/>
      <c r="Y130" s="94"/>
      <c r="Z130" s="94"/>
      <c r="AA130" s="94"/>
      <c r="AB130" s="94"/>
    </row>
    <row r="131" spans="1:28" ht="15" x14ac:dyDescent="0.25">
      <c r="A131" s="85"/>
      <c r="B131" s="85"/>
      <c r="C131" s="86"/>
      <c r="D131" s="107"/>
      <c r="E131" s="108"/>
      <c r="F131" s="108"/>
      <c r="G131" s="108"/>
      <c r="H131" s="109"/>
      <c r="I131" s="110"/>
      <c r="J131" s="111"/>
      <c r="K131" s="111"/>
      <c r="L131" s="111"/>
      <c r="M131" s="112"/>
      <c r="N131" s="91"/>
      <c r="O131" s="91"/>
      <c r="P131" s="113"/>
      <c r="Q131" s="82"/>
      <c r="R131" s="114"/>
      <c r="S131" s="114"/>
      <c r="T131" s="115"/>
      <c r="U131" s="94"/>
      <c r="V131" s="94"/>
      <c r="W131" s="94"/>
      <c r="X131" s="94"/>
      <c r="Y131" s="94"/>
      <c r="Z131" s="94"/>
      <c r="AA131" s="94"/>
      <c r="AB131" s="94"/>
    </row>
    <row r="132" spans="1:28" ht="15" x14ac:dyDescent="0.25">
      <c r="A132" s="85"/>
      <c r="B132" s="85"/>
      <c r="C132" s="86"/>
      <c r="D132" s="107"/>
      <c r="E132" s="108"/>
      <c r="F132" s="108"/>
      <c r="G132" s="108"/>
      <c r="H132" s="109"/>
      <c r="I132" s="110"/>
      <c r="J132" s="111"/>
      <c r="K132" s="111"/>
      <c r="L132" s="111"/>
      <c r="M132" s="112"/>
      <c r="N132" s="91"/>
      <c r="O132" s="91"/>
      <c r="P132" s="113"/>
      <c r="Q132" s="82"/>
      <c r="R132" s="114"/>
      <c r="S132" s="114"/>
      <c r="T132" s="115"/>
      <c r="U132" s="94"/>
      <c r="V132" s="94"/>
      <c r="W132" s="94"/>
      <c r="X132" s="94"/>
      <c r="Y132" s="94"/>
      <c r="Z132" s="94"/>
      <c r="AA132" s="94"/>
      <c r="AB132" s="94"/>
    </row>
    <row r="133" spans="1:28" ht="15" x14ac:dyDescent="0.25">
      <c r="A133" s="85"/>
      <c r="B133" s="85"/>
      <c r="C133" s="86"/>
      <c r="D133" s="107"/>
      <c r="E133" s="108"/>
      <c r="F133" s="108"/>
      <c r="G133" s="108"/>
      <c r="H133" s="109"/>
      <c r="I133" s="110"/>
      <c r="J133" s="111"/>
      <c r="K133" s="111"/>
      <c r="L133" s="111"/>
      <c r="M133" s="112"/>
      <c r="N133" s="91"/>
      <c r="O133" s="91"/>
      <c r="P133" s="113"/>
      <c r="Q133" s="82"/>
      <c r="R133" s="114"/>
      <c r="S133" s="114"/>
      <c r="T133" s="115"/>
      <c r="U133" s="94"/>
      <c r="V133" s="94"/>
      <c r="W133" s="94"/>
      <c r="X133" s="94"/>
      <c r="Y133" s="94"/>
      <c r="Z133" s="94"/>
      <c r="AA133" s="94"/>
      <c r="AB133" s="94"/>
    </row>
    <row r="134" spans="1:28" ht="15" x14ac:dyDescent="0.25">
      <c r="A134" s="85"/>
      <c r="B134" s="85"/>
      <c r="C134" s="86"/>
      <c r="D134" s="107"/>
      <c r="E134" s="108"/>
      <c r="F134" s="108"/>
      <c r="G134" s="108"/>
      <c r="H134" s="109"/>
      <c r="I134" s="110"/>
      <c r="J134" s="111"/>
      <c r="K134" s="111"/>
      <c r="L134" s="111"/>
      <c r="M134" s="112"/>
      <c r="N134" s="91"/>
      <c r="O134" s="91"/>
      <c r="P134" s="113"/>
      <c r="Q134" s="82"/>
      <c r="R134" s="114"/>
      <c r="S134" s="114"/>
      <c r="T134" s="115"/>
      <c r="U134" s="94"/>
      <c r="V134" s="94"/>
      <c r="W134" s="94"/>
      <c r="X134" s="94"/>
      <c r="Y134" s="94"/>
      <c r="Z134" s="94"/>
      <c r="AA134" s="94"/>
      <c r="AB134" s="94"/>
    </row>
    <row r="135" spans="1:28" ht="15" x14ac:dyDescent="0.25">
      <c r="A135" s="85"/>
      <c r="B135" s="85"/>
      <c r="C135" s="86"/>
      <c r="D135" s="107"/>
      <c r="E135" s="108"/>
      <c r="F135" s="108"/>
      <c r="G135" s="108"/>
      <c r="H135" s="109"/>
      <c r="I135" s="110"/>
      <c r="J135" s="111"/>
      <c r="K135" s="111"/>
      <c r="L135" s="111"/>
      <c r="M135" s="112"/>
      <c r="N135" s="91"/>
      <c r="O135" s="91"/>
      <c r="P135" s="113"/>
      <c r="Q135" s="82"/>
      <c r="R135" s="114"/>
      <c r="S135" s="114"/>
      <c r="T135" s="115"/>
      <c r="U135" s="94"/>
      <c r="V135" s="94"/>
      <c r="W135" s="94"/>
      <c r="X135" s="94"/>
      <c r="Y135" s="94"/>
      <c r="Z135" s="94"/>
      <c r="AA135" s="94"/>
      <c r="AB135" s="94"/>
    </row>
    <row r="136" spans="1:28" ht="15" x14ac:dyDescent="0.25">
      <c r="A136" s="85"/>
      <c r="B136" s="85"/>
      <c r="C136" s="86"/>
      <c r="D136" s="107"/>
      <c r="E136" s="108"/>
      <c r="F136" s="108"/>
      <c r="G136" s="108"/>
      <c r="H136" s="109"/>
      <c r="I136" s="110"/>
      <c r="J136" s="111"/>
      <c r="K136" s="111"/>
      <c r="L136" s="111"/>
      <c r="M136" s="112"/>
      <c r="N136" s="91"/>
      <c r="O136" s="91"/>
      <c r="P136" s="113"/>
      <c r="Q136" s="82"/>
      <c r="R136" s="114"/>
      <c r="S136" s="114"/>
      <c r="T136" s="115"/>
      <c r="U136" s="94"/>
      <c r="V136" s="94"/>
      <c r="W136" s="94"/>
      <c r="X136" s="94"/>
      <c r="Y136" s="94"/>
      <c r="Z136" s="94"/>
      <c r="AA136" s="94"/>
      <c r="AB136" s="94"/>
    </row>
    <row r="137" spans="1:28" ht="15" x14ac:dyDescent="0.25">
      <c r="A137" s="85"/>
      <c r="B137" s="85"/>
      <c r="C137" s="86"/>
      <c r="D137" s="107"/>
      <c r="E137" s="108"/>
      <c r="F137" s="108"/>
      <c r="G137" s="108"/>
      <c r="H137" s="109"/>
      <c r="I137" s="110"/>
      <c r="J137" s="111"/>
      <c r="K137" s="111"/>
      <c r="L137" s="111"/>
      <c r="M137" s="112"/>
      <c r="N137" s="91"/>
      <c r="O137" s="91"/>
      <c r="P137" s="113"/>
      <c r="Q137" s="82"/>
      <c r="R137" s="114"/>
      <c r="S137" s="114"/>
      <c r="T137" s="115"/>
      <c r="U137" s="94"/>
      <c r="V137" s="94"/>
      <c r="W137" s="94"/>
      <c r="X137" s="94"/>
      <c r="Y137" s="94"/>
      <c r="Z137" s="94"/>
      <c r="AA137" s="94"/>
      <c r="AB137" s="94"/>
    </row>
    <row r="138" spans="1:28" ht="15" x14ac:dyDescent="0.25">
      <c r="A138" s="85"/>
      <c r="B138" s="85"/>
      <c r="C138" s="86"/>
      <c r="D138" s="107"/>
      <c r="E138" s="108"/>
      <c r="F138" s="108"/>
      <c r="G138" s="108"/>
      <c r="H138" s="109"/>
      <c r="I138" s="110"/>
      <c r="J138" s="111"/>
      <c r="K138" s="111"/>
      <c r="L138" s="111"/>
      <c r="M138" s="112"/>
      <c r="N138" s="91"/>
      <c r="O138" s="91"/>
      <c r="P138" s="113"/>
      <c r="Q138" s="82"/>
      <c r="R138" s="114"/>
      <c r="S138" s="114"/>
      <c r="T138" s="115"/>
      <c r="U138" s="94"/>
      <c r="V138" s="94"/>
      <c r="W138" s="94"/>
      <c r="X138" s="94"/>
      <c r="Y138" s="94"/>
      <c r="Z138" s="94"/>
      <c r="AA138" s="94"/>
      <c r="AB138" s="94"/>
    </row>
    <row r="139" spans="1:28" ht="15" x14ac:dyDescent="0.25">
      <c r="A139" s="85"/>
      <c r="B139" s="85"/>
      <c r="C139" s="86"/>
      <c r="D139" s="107"/>
      <c r="E139" s="108"/>
      <c r="F139" s="108"/>
      <c r="G139" s="108"/>
      <c r="H139" s="109"/>
      <c r="I139" s="110"/>
      <c r="J139" s="111"/>
      <c r="K139" s="111"/>
      <c r="L139" s="111"/>
      <c r="M139" s="112"/>
      <c r="N139" s="91"/>
      <c r="O139" s="91"/>
      <c r="P139" s="113"/>
      <c r="Q139" s="82"/>
      <c r="R139" s="114"/>
      <c r="S139" s="114"/>
      <c r="T139" s="115"/>
      <c r="U139" s="94"/>
      <c r="V139" s="94"/>
      <c r="W139" s="94"/>
      <c r="X139" s="94"/>
      <c r="Y139" s="94"/>
      <c r="Z139" s="94"/>
      <c r="AA139" s="94"/>
      <c r="AB139" s="94"/>
    </row>
    <row r="140" spans="1:28" ht="15" x14ac:dyDescent="0.25">
      <c r="A140" s="85"/>
      <c r="B140" s="85"/>
      <c r="C140" s="86"/>
      <c r="D140" s="107"/>
      <c r="E140" s="108"/>
      <c r="F140" s="108"/>
      <c r="G140" s="108"/>
      <c r="H140" s="109"/>
      <c r="I140" s="110"/>
      <c r="J140" s="111"/>
      <c r="K140" s="111"/>
      <c r="L140" s="111"/>
      <c r="M140" s="112"/>
      <c r="N140" s="91"/>
      <c r="O140" s="91"/>
      <c r="P140" s="113"/>
      <c r="Q140" s="82"/>
      <c r="R140" s="114"/>
      <c r="S140" s="114"/>
      <c r="T140" s="115"/>
      <c r="U140" s="94"/>
      <c r="V140" s="94"/>
      <c r="W140" s="94"/>
      <c r="X140" s="94"/>
      <c r="Y140" s="94"/>
      <c r="Z140" s="94"/>
      <c r="AA140" s="94"/>
      <c r="AB140" s="94"/>
    </row>
    <row r="141" spans="1:28" ht="15" x14ac:dyDescent="0.25">
      <c r="A141" s="85"/>
      <c r="B141" s="85"/>
      <c r="C141" s="86"/>
      <c r="D141" s="107"/>
      <c r="E141" s="108"/>
      <c r="F141" s="108"/>
      <c r="G141" s="108"/>
      <c r="H141" s="109"/>
      <c r="I141" s="110"/>
      <c r="J141" s="111"/>
      <c r="K141" s="111"/>
      <c r="L141" s="111"/>
      <c r="M141" s="112"/>
      <c r="N141" s="91"/>
      <c r="O141" s="91"/>
      <c r="P141" s="113"/>
      <c r="Q141" s="82"/>
      <c r="R141" s="114"/>
      <c r="S141" s="114"/>
      <c r="T141" s="115"/>
      <c r="U141" s="94"/>
      <c r="V141" s="94"/>
      <c r="W141" s="94"/>
      <c r="X141" s="94"/>
      <c r="Y141" s="94"/>
      <c r="Z141" s="94"/>
      <c r="AA141" s="94"/>
      <c r="AB141" s="94"/>
    </row>
    <row r="142" spans="1:28" ht="15" x14ac:dyDescent="0.25">
      <c r="A142" s="85"/>
      <c r="B142" s="85"/>
      <c r="C142" s="86"/>
      <c r="D142" s="107"/>
      <c r="E142" s="108"/>
      <c r="F142" s="108"/>
      <c r="G142" s="108"/>
      <c r="H142" s="109"/>
      <c r="I142" s="110"/>
      <c r="J142" s="111"/>
      <c r="K142" s="111"/>
      <c r="L142" s="111"/>
      <c r="M142" s="112"/>
      <c r="N142" s="91"/>
      <c r="O142" s="91"/>
      <c r="P142" s="113"/>
      <c r="Q142" s="82"/>
      <c r="R142" s="114"/>
      <c r="S142" s="114"/>
      <c r="T142" s="115"/>
      <c r="U142" s="94"/>
      <c r="V142" s="94"/>
      <c r="W142" s="94"/>
      <c r="X142" s="94"/>
      <c r="Y142" s="94"/>
      <c r="Z142" s="94"/>
      <c r="AA142" s="94"/>
      <c r="AB142" s="94"/>
    </row>
    <row r="143" spans="1:28" ht="15" x14ac:dyDescent="0.25">
      <c r="A143" s="85"/>
      <c r="B143" s="85"/>
      <c r="C143" s="86"/>
      <c r="D143" s="107"/>
      <c r="E143" s="108"/>
      <c r="F143" s="108"/>
      <c r="G143" s="108"/>
      <c r="H143" s="109"/>
      <c r="I143" s="110"/>
      <c r="J143" s="111"/>
      <c r="K143" s="111"/>
      <c r="L143" s="111"/>
      <c r="M143" s="112"/>
      <c r="N143" s="91"/>
      <c r="O143" s="91"/>
      <c r="P143" s="113"/>
      <c r="Q143" s="82"/>
      <c r="R143" s="114"/>
      <c r="S143" s="114"/>
      <c r="T143" s="115"/>
      <c r="U143" s="94"/>
      <c r="V143" s="94"/>
      <c r="W143" s="94"/>
      <c r="X143" s="94"/>
      <c r="Y143" s="94"/>
      <c r="Z143" s="94"/>
      <c r="AA143" s="94"/>
      <c r="AB143" s="94"/>
    </row>
    <row r="144" spans="1:28" ht="15" x14ac:dyDescent="0.25">
      <c r="A144" s="85"/>
      <c r="B144" s="85"/>
      <c r="C144" s="86"/>
      <c r="D144" s="107"/>
      <c r="E144" s="108"/>
      <c r="F144" s="108"/>
      <c r="G144" s="108"/>
      <c r="H144" s="109"/>
      <c r="I144" s="110"/>
      <c r="J144" s="111"/>
      <c r="K144" s="111"/>
      <c r="L144" s="111"/>
      <c r="M144" s="112"/>
      <c r="N144" s="91"/>
      <c r="O144" s="91"/>
      <c r="P144" s="113"/>
      <c r="Q144" s="82"/>
      <c r="R144" s="114"/>
      <c r="S144" s="114"/>
      <c r="T144" s="115"/>
      <c r="U144" s="94"/>
      <c r="V144" s="94"/>
      <c r="W144" s="94"/>
      <c r="X144" s="94"/>
      <c r="Y144" s="94"/>
      <c r="Z144" s="94"/>
      <c r="AA144" s="94"/>
      <c r="AB144" s="94"/>
    </row>
    <row r="145" spans="1:28" ht="15" x14ac:dyDescent="0.25">
      <c r="A145" s="85"/>
      <c r="B145" s="85"/>
      <c r="C145" s="86"/>
      <c r="D145" s="107"/>
      <c r="E145" s="108"/>
      <c r="F145" s="108"/>
      <c r="G145" s="108"/>
      <c r="H145" s="109"/>
      <c r="I145" s="110"/>
      <c r="J145" s="111"/>
      <c r="K145" s="111"/>
      <c r="L145" s="111"/>
      <c r="M145" s="112"/>
      <c r="N145" s="91"/>
      <c r="O145" s="91"/>
      <c r="P145" s="113"/>
      <c r="Q145" s="82"/>
      <c r="R145" s="114"/>
      <c r="S145" s="114"/>
      <c r="T145" s="115"/>
      <c r="U145" s="94"/>
      <c r="V145" s="94"/>
      <c r="W145" s="94"/>
      <c r="X145" s="94"/>
      <c r="Y145" s="94"/>
      <c r="Z145" s="94"/>
      <c r="AA145" s="94"/>
      <c r="AB145" s="94"/>
    </row>
    <row r="146" spans="1:28" ht="15" x14ac:dyDescent="0.25">
      <c r="A146" s="85"/>
      <c r="B146" s="85"/>
      <c r="C146" s="86"/>
      <c r="D146" s="107"/>
      <c r="E146" s="108"/>
      <c r="F146" s="108"/>
      <c r="G146" s="108"/>
      <c r="H146" s="109"/>
      <c r="I146" s="110"/>
      <c r="J146" s="111"/>
      <c r="K146" s="111"/>
      <c r="L146" s="111"/>
      <c r="M146" s="112"/>
      <c r="N146" s="91"/>
      <c r="O146" s="91"/>
      <c r="P146" s="113"/>
      <c r="Q146" s="82"/>
      <c r="R146" s="114"/>
      <c r="S146" s="114"/>
      <c r="T146" s="115"/>
      <c r="U146" s="94"/>
      <c r="V146" s="94"/>
      <c r="W146" s="94"/>
      <c r="X146" s="94"/>
      <c r="Y146" s="94"/>
      <c r="Z146" s="94"/>
      <c r="AA146" s="94"/>
      <c r="AB146" s="94"/>
    </row>
    <row r="147" spans="1:28" ht="15" x14ac:dyDescent="0.25">
      <c r="A147" s="85"/>
      <c r="B147" s="85"/>
      <c r="C147" s="86"/>
      <c r="D147" s="107"/>
      <c r="E147" s="108"/>
      <c r="F147" s="108"/>
      <c r="G147" s="108"/>
      <c r="H147" s="109"/>
      <c r="I147" s="110"/>
      <c r="J147" s="111"/>
      <c r="K147" s="111"/>
      <c r="L147" s="111"/>
      <c r="M147" s="112"/>
      <c r="N147" s="91"/>
      <c r="O147" s="91"/>
      <c r="P147" s="113"/>
      <c r="Q147" s="82"/>
      <c r="R147" s="114"/>
      <c r="S147" s="114"/>
      <c r="T147" s="115"/>
      <c r="U147" s="94"/>
      <c r="V147" s="94"/>
      <c r="W147" s="94"/>
      <c r="X147" s="94"/>
      <c r="Y147" s="94"/>
      <c r="Z147" s="94"/>
      <c r="AA147" s="94"/>
      <c r="AB147" s="94"/>
    </row>
    <row r="148" spans="1:28" ht="15" x14ac:dyDescent="0.25">
      <c r="A148" s="85"/>
      <c r="B148" s="85"/>
      <c r="C148" s="86"/>
      <c r="D148" s="107"/>
      <c r="E148" s="108"/>
      <c r="F148" s="108"/>
      <c r="G148" s="108"/>
      <c r="H148" s="109"/>
      <c r="I148" s="110"/>
      <c r="J148" s="111"/>
      <c r="K148" s="111"/>
      <c r="L148" s="111"/>
      <c r="M148" s="112"/>
      <c r="N148" s="91"/>
      <c r="O148" s="91"/>
      <c r="P148" s="113"/>
      <c r="Q148" s="82"/>
      <c r="R148" s="114"/>
      <c r="S148" s="114"/>
      <c r="T148" s="115"/>
      <c r="U148" s="94"/>
      <c r="V148" s="94"/>
      <c r="W148" s="94"/>
      <c r="X148" s="94"/>
      <c r="Y148" s="94"/>
      <c r="Z148" s="94"/>
      <c r="AA148" s="94"/>
      <c r="AB148" s="94"/>
    </row>
    <row r="149" spans="1:28" ht="15" x14ac:dyDescent="0.25">
      <c r="A149" s="85"/>
      <c r="B149" s="85"/>
      <c r="C149" s="86"/>
      <c r="D149" s="107"/>
      <c r="E149" s="108"/>
      <c r="F149" s="108"/>
      <c r="G149" s="108"/>
      <c r="H149" s="109"/>
      <c r="I149" s="110"/>
      <c r="J149" s="111"/>
      <c r="K149" s="111"/>
      <c r="L149" s="111"/>
      <c r="M149" s="112"/>
      <c r="N149" s="91"/>
      <c r="O149" s="91"/>
      <c r="P149" s="113"/>
      <c r="Q149" s="82"/>
      <c r="R149" s="114"/>
      <c r="S149" s="114"/>
      <c r="T149" s="115"/>
      <c r="U149" s="94"/>
      <c r="V149" s="94"/>
      <c r="W149" s="94"/>
      <c r="X149" s="94"/>
      <c r="Y149" s="94"/>
      <c r="Z149" s="94"/>
      <c r="AA149" s="94"/>
      <c r="AB149" s="94"/>
    </row>
    <row r="150" spans="1:28" ht="15" x14ac:dyDescent="0.25">
      <c r="A150" s="85"/>
      <c r="B150" s="85"/>
      <c r="C150" s="86"/>
      <c r="D150" s="107"/>
      <c r="E150" s="108"/>
      <c r="F150" s="108"/>
      <c r="G150" s="108"/>
      <c r="H150" s="109"/>
      <c r="I150" s="110"/>
      <c r="J150" s="111"/>
      <c r="K150" s="111"/>
      <c r="L150" s="111"/>
      <c r="M150" s="112"/>
      <c r="N150" s="91"/>
      <c r="O150" s="91"/>
      <c r="P150" s="113"/>
      <c r="Q150" s="82"/>
      <c r="R150" s="114"/>
      <c r="S150" s="114"/>
      <c r="T150" s="115"/>
      <c r="U150" s="94"/>
      <c r="V150" s="94"/>
      <c r="W150" s="94"/>
      <c r="X150" s="94"/>
      <c r="Y150" s="94"/>
      <c r="Z150" s="94"/>
      <c r="AA150" s="94"/>
      <c r="AB150" s="94"/>
    </row>
    <row r="151" spans="1:28" ht="15" x14ac:dyDescent="0.25">
      <c r="A151" s="85"/>
      <c r="B151" s="85"/>
      <c r="C151" s="86"/>
      <c r="D151" s="107"/>
      <c r="E151" s="108"/>
      <c r="F151" s="108"/>
      <c r="G151" s="108"/>
      <c r="H151" s="109"/>
      <c r="I151" s="110"/>
      <c r="J151" s="111"/>
      <c r="K151" s="111"/>
      <c r="L151" s="111"/>
      <c r="M151" s="112"/>
      <c r="N151" s="91"/>
      <c r="O151" s="91"/>
      <c r="P151" s="113"/>
      <c r="Q151" s="82"/>
      <c r="R151" s="114"/>
      <c r="S151" s="114"/>
      <c r="T151" s="115"/>
      <c r="U151" s="94"/>
      <c r="V151" s="94"/>
      <c r="W151" s="94"/>
      <c r="X151" s="94"/>
      <c r="Y151" s="94"/>
      <c r="Z151" s="94"/>
      <c r="AA151" s="94"/>
      <c r="AB151" s="94"/>
    </row>
    <row r="152" spans="1:28" ht="15" x14ac:dyDescent="0.25">
      <c r="A152" s="85"/>
      <c r="B152" s="85"/>
      <c r="C152" s="86"/>
      <c r="D152" s="107"/>
      <c r="E152" s="108"/>
      <c r="F152" s="108"/>
      <c r="G152" s="108"/>
      <c r="H152" s="109"/>
      <c r="I152" s="110"/>
      <c r="J152" s="111"/>
      <c r="K152" s="111"/>
      <c r="L152" s="111"/>
      <c r="M152" s="112"/>
      <c r="N152" s="91"/>
      <c r="O152" s="91"/>
      <c r="P152" s="113"/>
      <c r="Q152" s="82"/>
      <c r="R152" s="114"/>
      <c r="S152" s="114"/>
      <c r="T152" s="115"/>
      <c r="U152" s="94"/>
      <c r="V152" s="94"/>
      <c r="W152" s="94"/>
      <c r="X152" s="94"/>
      <c r="Y152" s="94"/>
      <c r="Z152" s="94"/>
      <c r="AA152" s="94"/>
      <c r="AB152" s="94"/>
    </row>
    <row r="153" spans="1:28" ht="15" x14ac:dyDescent="0.25">
      <c r="A153" s="85"/>
      <c r="B153" s="85"/>
      <c r="C153" s="95"/>
      <c r="D153" s="107"/>
      <c r="E153" s="108"/>
      <c r="F153" s="108"/>
      <c r="G153" s="108"/>
      <c r="H153" s="109"/>
      <c r="I153" s="110"/>
      <c r="J153" s="111"/>
      <c r="K153" s="111"/>
      <c r="L153" s="111"/>
      <c r="M153" s="112"/>
      <c r="N153" s="91"/>
      <c r="O153" s="91"/>
      <c r="P153" s="113"/>
      <c r="Q153" s="82"/>
      <c r="R153" s="114"/>
      <c r="S153" s="114"/>
      <c r="T153" s="115"/>
      <c r="U153" s="94"/>
      <c r="V153" s="94"/>
      <c r="W153" s="94"/>
      <c r="X153" s="94"/>
      <c r="Y153" s="94"/>
      <c r="Z153" s="94"/>
      <c r="AA153" s="94"/>
      <c r="AB153" s="94"/>
    </row>
    <row r="154" spans="1:28" ht="15" x14ac:dyDescent="0.25">
      <c r="A154" s="85"/>
      <c r="B154" s="85"/>
      <c r="C154" s="86"/>
      <c r="D154" s="107"/>
      <c r="E154" s="108"/>
      <c r="F154" s="108"/>
      <c r="G154" s="108"/>
      <c r="H154" s="109"/>
      <c r="I154" s="110"/>
      <c r="J154" s="111"/>
      <c r="K154" s="111"/>
      <c r="L154" s="111"/>
      <c r="M154" s="112"/>
      <c r="N154" s="91"/>
      <c r="O154" s="91"/>
      <c r="P154" s="113"/>
      <c r="Q154" s="82"/>
      <c r="R154" s="114"/>
      <c r="S154" s="114"/>
      <c r="T154" s="115"/>
      <c r="U154" s="94"/>
      <c r="V154" s="94"/>
      <c r="W154" s="94"/>
      <c r="X154" s="94"/>
      <c r="Y154" s="94"/>
      <c r="Z154" s="94"/>
      <c r="AA154" s="94"/>
      <c r="AB154" s="94"/>
    </row>
    <row r="155" spans="1:28" ht="15" x14ac:dyDescent="0.25">
      <c r="A155" s="85"/>
      <c r="B155" s="85"/>
      <c r="C155" s="86"/>
      <c r="D155" s="107"/>
      <c r="E155" s="108"/>
      <c r="F155" s="108"/>
      <c r="G155" s="108"/>
      <c r="H155" s="109"/>
      <c r="I155" s="110"/>
      <c r="J155" s="111"/>
      <c r="K155" s="111"/>
      <c r="L155" s="111"/>
      <c r="M155" s="112"/>
      <c r="N155" s="91"/>
      <c r="O155" s="91"/>
      <c r="P155" s="113"/>
      <c r="Q155" s="82"/>
      <c r="R155" s="114"/>
      <c r="S155" s="114"/>
      <c r="T155" s="115"/>
      <c r="U155" s="94"/>
      <c r="V155" s="94"/>
      <c r="W155" s="94"/>
      <c r="X155" s="94"/>
      <c r="Y155" s="94"/>
      <c r="Z155" s="94"/>
      <c r="AA155" s="94"/>
      <c r="AB155" s="94"/>
    </row>
    <row r="156" spans="1:28" ht="15" x14ac:dyDescent="0.25">
      <c r="A156" s="85"/>
      <c r="B156" s="85"/>
      <c r="C156" s="86"/>
      <c r="D156" s="107"/>
      <c r="E156" s="108"/>
      <c r="F156" s="108"/>
      <c r="G156" s="108"/>
      <c r="H156" s="109"/>
      <c r="I156" s="110"/>
      <c r="J156" s="111"/>
      <c r="K156" s="111"/>
      <c r="L156" s="111"/>
      <c r="M156" s="112"/>
      <c r="N156" s="91"/>
      <c r="O156" s="91"/>
      <c r="P156" s="113"/>
      <c r="Q156" s="82"/>
      <c r="R156" s="114"/>
      <c r="S156" s="114"/>
      <c r="T156" s="115"/>
      <c r="U156" s="94"/>
      <c r="V156" s="94"/>
      <c r="W156" s="94"/>
      <c r="X156" s="94"/>
      <c r="Y156" s="94"/>
      <c r="Z156" s="94"/>
      <c r="AA156" s="94"/>
      <c r="AB156" s="94"/>
    </row>
    <row r="157" spans="1:28" ht="15" x14ac:dyDescent="0.25">
      <c r="A157" s="85"/>
      <c r="B157" s="85"/>
      <c r="C157" s="95"/>
      <c r="D157" s="107"/>
      <c r="E157" s="108"/>
      <c r="F157" s="108"/>
      <c r="G157" s="108"/>
      <c r="H157" s="109"/>
      <c r="I157" s="110"/>
      <c r="J157" s="111"/>
      <c r="K157" s="111"/>
      <c r="L157" s="111"/>
      <c r="M157" s="112"/>
      <c r="N157" s="91"/>
      <c r="O157" s="91"/>
      <c r="P157" s="113"/>
      <c r="Q157" s="82"/>
      <c r="R157" s="114"/>
      <c r="S157" s="114"/>
      <c r="T157" s="115"/>
      <c r="U157" s="94"/>
      <c r="V157" s="94"/>
      <c r="W157" s="94"/>
      <c r="X157" s="94"/>
      <c r="Y157" s="94"/>
      <c r="Z157" s="94"/>
      <c r="AA157" s="94"/>
      <c r="AB157" s="94"/>
    </row>
    <row r="158" spans="1:28" ht="15" x14ac:dyDescent="0.25">
      <c r="A158" s="85"/>
      <c r="B158" s="85"/>
      <c r="C158" s="95"/>
      <c r="D158" s="107"/>
      <c r="E158" s="108"/>
      <c r="F158" s="108"/>
      <c r="G158" s="108"/>
      <c r="H158" s="109"/>
      <c r="I158" s="110"/>
      <c r="J158" s="111"/>
      <c r="K158" s="111"/>
      <c r="L158" s="111"/>
      <c r="M158" s="112"/>
      <c r="N158" s="91"/>
      <c r="O158" s="91"/>
      <c r="P158" s="113"/>
      <c r="Q158" s="82"/>
      <c r="R158" s="114"/>
      <c r="S158" s="114"/>
      <c r="T158" s="115"/>
      <c r="U158" s="94"/>
      <c r="V158" s="94"/>
      <c r="W158" s="94"/>
      <c r="X158" s="94"/>
      <c r="Y158" s="94"/>
      <c r="Z158" s="94"/>
      <c r="AA158" s="94"/>
      <c r="AB158" s="94"/>
    </row>
    <row r="159" spans="1:28" ht="15" x14ac:dyDescent="0.25">
      <c r="A159" s="85"/>
      <c r="B159" s="85"/>
      <c r="C159" s="95"/>
      <c r="D159" s="107"/>
      <c r="E159" s="108"/>
      <c r="F159" s="108"/>
      <c r="G159" s="108"/>
      <c r="H159" s="109"/>
      <c r="I159" s="110"/>
      <c r="J159" s="111"/>
      <c r="K159" s="111"/>
      <c r="L159" s="111"/>
      <c r="M159" s="112"/>
      <c r="N159" s="91"/>
      <c r="O159" s="91"/>
      <c r="P159" s="113"/>
      <c r="Q159" s="82"/>
      <c r="R159" s="114"/>
      <c r="S159" s="114"/>
      <c r="T159" s="115"/>
      <c r="U159" s="94"/>
      <c r="V159" s="94"/>
      <c r="W159" s="94"/>
      <c r="X159" s="94"/>
      <c r="Y159" s="94"/>
      <c r="Z159" s="94"/>
      <c r="AA159" s="94"/>
      <c r="AB159" s="94"/>
    </row>
    <row r="160" spans="1:28" ht="15" x14ac:dyDescent="0.25">
      <c r="A160" s="85"/>
      <c r="B160" s="85"/>
      <c r="C160" s="95"/>
      <c r="D160" s="107"/>
      <c r="E160" s="108"/>
      <c r="F160" s="108"/>
      <c r="G160" s="108"/>
      <c r="H160" s="109"/>
      <c r="I160" s="110"/>
      <c r="J160" s="111"/>
      <c r="K160" s="111"/>
      <c r="L160" s="111"/>
      <c r="M160" s="112"/>
      <c r="N160" s="91"/>
      <c r="O160" s="91"/>
      <c r="P160" s="113"/>
      <c r="Q160" s="82"/>
      <c r="R160" s="114"/>
      <c r="S160" s="114"/>
      <c r="T160" s="115"/>
      <c r="U160" s="94"/>
      <c r="V160" s="94"/>
      <c r="W160" s="94"/>
      <c r="X160" s="94"/>
      <c r="Y160" s="94"/>
      <c r="Z160" s="94"/>
      <c r="AA160" s="94"/>
      <c r="AB160" s="94"/>
    </row>
    <row r="161" spans="1:28" ht="15" x14ac:dyDescent="0.25">
      <c r="A161" s="85"/>
      <c r="B161" s="85"/>
      <c r="C161" s="95"/>
      <c r="D161" s="107"/>
      <c r="E161" s="108"/>
      <c r="F161" s="108"/>
      <c r="G161" s="108"/>
      <c r="H161" s="109"/>
      <c r="I161" s="110"/>
      <c r="J161" s="111"/>
      <c r="K161" s="111"/>
      <c r="L161" s="111"/>
      <c r="M161" s="112"/>
      <c r="N161" s="91"/>
      <c r="O161" s="91"/>
      <c r="P161" s="113"/>
      <c r="Q161" s="82"/>
      <c r="R161" s="114"/>
      <c r="S161" s="114"/>
      <c r="T161" s="115"/>
      <c r="U161" s="94"/>
      <c r="V161" s="94"/>
      <c r="W161" s="94"/>
      <c r="X161" s="94"/>
      <c r="Y161" s="94"/>
      <c r="Z161" s="94"/>
      <c r="AA161" s="94"/>
      <c r="AB161" s="94"/>
    </row>
    <row r="162" spans="1:28" ht="15" x14ac:dyDescent="0.25">
      <c r="A162" s="85"/>
      <c r="B162" s="85"/>
      <c r="C162" s="95"/>
      <c r="D162" s="107"/>
      <c r="E162" s="108"/>
      <c r="F162" s="108"/>
      <c r="G162" s="108"/>
      <c r="H162" s="109"/>
      <c r="I162" s="110"/>
      <c r="J162" s="111"/>
      <c r="K162" s="111"/>
      <c r="L162" s="111"/>
      <c r="M162" s="112"/>
      <c r="N162" s="91"/>
      <c r="O162" s="91"/>
      <c r="P162" s="113"/>
      <c r="Q162" s="82"/>
      <c r="R162" s="114"/>
      <c r="S162" s="114"/>
      <c r="T162" s="115"/>
      <c r="U162" s="94"/>
      <c r="V162" s="94"/>
      <c r="W162" s="94"/>
      <c r="X162" s="94"/>
      <c r="Y162" s="94"/>
      <c r="Z162" s="94"/>
      <c r="AA162" s="94"/>
      <c r="AB162" s="94"/>
    </row>
    <row r="163" spans="1:28" ht="15" x14ac:dyDescent="0.25">
      <c r="A163" s="85"/>
      <c r="B163" s="85"/>
      <c r="C163" s="95"/>
      <c r="D163" s="107"/>
      <c r="E163" s="108"/>
      <c r="F163" s="108"/>
      <c r="G163" s="108"/>
      <c r="H163" s="109"/>
      <c r="I163" s="110"/>
      <c r="J163" s="111"/>
      <c r="K163" s="111"/>
      <c r="L163" s="111"/>
      <c r="M163" s="112"/>
      <c r="N163" s="91"/>
      <c r="O163" s="91"/>
      <c r="P163" s="113"/>
      <c r="Q163" s="82"/>
      <c r="R163" s="114"/>
      <c r="S163" s="114"/>
      <c r="T163" s="115"/>
      <c r="U163" s="94"/>
      <c r="V163" s="94"/>
      <c r="W163" s="94"/>
      <c r="X163" s="94"/>
      <c r="Y163" s="94"/>
      <c r="Z163" s="94"/>
      <c r="AA163" s="94"/>
      <c r="AB163" s="94"/>
    </row>
    <row r="164" spans="1:28" ht="15" x14ac:dyDescent="0.25">
      <c r="A164" s="85"/>
      <c r="B164" s="85"/>
      <c r="C164" s="86"/>
      <c r="D164" s="107"/>
      <c r="E164" s="108"/>
      <c r="F164" s="108"/>
      <c r="G164" s="108"/>
      <c r="H164" s="109"/>
      <c r="I164" s="110"/>
      <c r="J164" s="111"/>
      <c r="K164" s="111"/>
      <c r="L164" s="111"/>
      <c r="M164" s="112"/>
      <c r="N164" s="91"/>
      <c r="O164" s="91"/>
      <c r="P164" s="113"/>
      <c r="Q164" s="82"/>
      <c r="R164" s="114"/>
      <c r="S164" s="114"/>
      <c r="T164" s="115"/>
      <c r="U164" s="94"/>
      <c r="V164" s="94"/>
      <c r="W164" s="94"/>
      <c r="X164" s="94"/>
      <c r="Y164" s="94"/>
      <c r="Z164" s="94"/>
      <c r="AA164" s="94"/>
      <c r="AB164" s="94"/>
    </row>
    <row r="165" spans="1:28" ht="15" x14ac:dyDescent="0.25">
      <c r="A165" s="85"/>
      <c r="B165" s="85"/>
      <c r="C165" s="86"/>
      <c r="D165" s="107"/>
      <c r="E165" s="108"/>
      <c r="F165" s="108"/>
      <c r="G165" s="108"/>
      <c r="H165" s="109"/>
      <c r="I165" s="110"/>
      <c r="J165" s="111"/>
      <c r="K165" s="111"/>
      <c r="L165" s="111"/>
      <c r="M165" s="112"/>
      <c r="N165" s="91"/>
      <c r="O165" s="91"/>
      <c r="P165" s="113"/>
      <c r="Q165" s="82"/>
      <c r="R165" s="114"/>
      <c r="S165" s="114"/>
      <c r="T165" s="115"/>
      <c r="U165" s="94"/>
      <c r="V165" s="94"/>
      <c r="W165" s="94"/>
      <c r="X165" s="94"/>
      <c r="Y165" s="94"/>
      <c r="Z165" s="94"/>
      <c r="AA165" s="94"/>
      <c r="AB165" s="94"/>
    </row>
    <row r="166" spans="1:28" ht="15" x14ac:dyDescent="0.25">
      <c r="A166" s="85"/>
      <c r="B166" s="85"/>
      <c r="C166" s="86"/>
      <c r="D166" s="107"/>
      <c r="E166" s="108"/>
      <c r="F166" s="108"/>
      <c r="G166" s="108"/>
      <c r="H166" s="109"/>
      <c r="I166" s="110"/>
      <c r="J166" s="111"/>
      <c r="K166" s="111"/>
      <c r="L166" s="111"/>
      <c r="M166" s="112"/>
      <c r="N166" s="91"/>
      <c r="O166" s="91"/>
      <c r="P166" s="113"/>
      <c r="Q166" s="82"/>
      <c r="R166" s="114"/>
      <c r="S166" s="114"/>
      <c r="T166" s="115"/>
      <c r="U166" s="94"/>
      <c r="V166" s="94"/>
      <c r="W166" s="94"/>
      <c r="X166" s="94"/>
      <c r="Y166" s="94"/>
      <c r="Z166" s="94"/>
      <c r="AA166" s="94"/>
      <c r="AB166" s="94"/>
    </row>
    <row r="167" spans="1:28" ht="15" x14ac:dyDescent="0.25">
      <c r="A167" s="85"/>
      <c r="B167" s="85"/>
      <c r="C167" s="86"/>
      <c r="D167" s="107"/>
      <c r="E167" s="108"/>
      <c r="F167" s="108"/>
      <c r="G167" s="108"/>
      <c r="H167" s="109"/>
      <c r="I167" s="110"/>
      <c r="J167" s="111"/>
      <c r="K167" s="111"/>
      <c r="L167" s="111"/>
      <c r="M167" s="112"/>
      <c r="N167" s="91"/>
      <c r="O167" s="91"/>
      <c r="P167" s="113"/>
      <c r="Q167" s="82"/>
      <c r="R167" s="114"/>
      <c r="S167" s="114"/>
      <c r="T167" s="115"/>
      <c r="U167" s="94"/>
      <c r="V167" s="94"/>
      <c r="W167" s="94"/>
      <c r="X167" s="94"/>
      <c r="Y167" s="94"/>
      <c r="Z167" s="94"/>
      <c r="AA167" s="94"/>
      <c r="AB167" s="94"/>
    </row>
    <row r="168" spans="1:28" ht="15" x14ac:dyDescent="0.25">
      <c r="A168" s="85"/>
      <c r="B168" s="85"/>
      <c r="C168" s="86"/>
      <c r="D168" s="107"/>
      <c r="E168" s="108"/>
      <c r="F168" s="108"/>
      <c r="G168" s="108"/>
      <c r="H168" s="109"/>
      <c r="I168" s="110"/>
      <c r="J168" s="111"/>
      <c r="K168" s="111"/>
      <c r="L168" s="111"/>
      <c r="M168" s="112"/>
      <c r="N168" s="91"/>
      <c r="O168" s="91"/>
      <c r="P168" s="113"/>
      <c r="Q168" s="82"/>
      <c r="R168" s="114"/>
      <c r="S168" s="114"/>
      <c r="T168" s="115"/>
      <c r="U168" s="94"/>
      <c r="V168" s="94"/>
      <c r="W168" s="94"/>
      <c r="X168" s="94"/>
      <c r="Y168" s="94"/>
      <c r="Z168" s="94"/>
      <c r="AA168" s="94"/>
      <c r="AB168" s="94"/>
    </row>
  </sheetData>
  <sheetProtection algorithmName="SHA-512" hashValue="t8edyC6LKHvlj8q/XmAxfxVCOqtNaVQn/YSNw9qgGhTJA745lzMYI8THVmIuE5+5YLGFn1s5bwxGN9EugXAd5A==" saltValue="R1BF1QyvA3IgsOUdLQpv2A==" spinCount="100000" sheet="1" objects="1" scenarios="1"/>
  <mergeCells count="9">
    <mergeCell ref="T8:Y8"/>
    <mergeCell ref="A5:B6"/>
    <mergeCell ref="P6:S6"/>
    <mergeCell ref="U6:Y6"/>
    <mergeCell ref="Z6:AB6"/>
    <mergeCell ref="I7:I8"/>
    <mergeCell ref="E8:G8"/>
    <mergeCell ref="N8:O8"/>
    <mergeCell ref="P8:S8"/>
  </mergeCells>
  <dataValidations count="1">
    <dataValidation type="decimal" allowBlank="1" showInputMessage="1" showErrorMessage="1" sqref="I9:I28" xr:uid="{00000000-0002-0000-0700-000000000000}">
      <formula1>0.25</formula1>
      <formula2>20</formula2>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WheeledVehicles!$AN$8:$AN$27</xm:f>
          </x14:formula1>
          <xm:sqref>E9:G28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1"/>
  <sheetViews>
    <sheetView topLeftCell="F1" workbookViewId="0">
      <selection activeCell="W23" sqref="W23"/>
    </sheetView>
  </sheetViews>
  <sheetFormatPr defaultRowHeight="15" x14ac:dyDescent="0.25"/>
  <cols>
    <col min="2" max="2" width="13.7109375" customWidth="1"/>
    <col min="3" max="3" width="12.28515625" customWidth="1"/>
    <col min="5" max="5" width="19" bestFit="1" customWidth="1"/>
    <col min="6" max="6" width="10.140625" bestFit="1" customWidth="1"/>
    <col min="9" max="9" width="19" bestFit="1" customWidth="1"/>
    <col min="10" max="10" width="20.5703125" bestFit="1" customWidth="1"/>
    <col min="11" max="11" width="14" bestFit="1" customWidth="1"/>
    <col min="12" max="12" width="12.28515625" bestFit="1" customWidth="1"/>
    <col min="13" max="13" width="17.42578125" bestFit="1" customWidth="1"/>
    <col min="14" max="14" width="15.140625" bestFit="1" customWidth="1"/>
    <col min="15" max="15" width="17.5703125" bestFit="1" customWidth="1"/>
    <col min="16" max="16" width="15.5703125" bestFit="1" customWidth="1"/>
    <col min="17" max="17" width="12.140625" bestFit="1" customWidth="1"/>
    <col min="18" max="18" width="12.28515625" bestFit="1" customWidth="1"/>
    <col min="21" max="21" width="11" bestFit="1" customWidth="1"/>
    <col min="22" max="22" width="24.7109375" bestFit="1" customWidth="1"/>
    <col min="23" max="23" width="12.7109375" bestFit="1" customWidth="1"/>
  </cols>
  <sheetData>
    <row r="1" spans="1:23" x14ac:dyDescent="0.25">
      <c r="A1" t="s">
        <v>1124</v>
      </c>
    </row>
    <row r="3" spans="1:23" x14ac:dyDescent="0.25">
      <c r="A3" t="s">
        <v>751</v>
      </c>
    </row>
    <row r="4" spans="1:23" x14ac:dyDescent="0.25">
      <c r="B4" t="s">
        <v>996</v>
      </c>
    </row>
    <row r="5" spans="1:23" x14ac:dyDescent="0.25">
      <c r="B5" t="s">
        <v>997</v>
      </c>
    </row>
    <row r="6" spans="1:23" x14ac:dyDescent="0.25">
      <c r="B6" t="s">
        <v>1001</v>
      </c>
    </row>
    <row r="7" spans="1:23" x14ac:dyDescent="0.25">
      <c r="C7" t="s">
        <v>973</v>
      </c>
    </row>
    <row r="8" spans="1:23" x14ac:dyDescent="0.25">
      <c r="C8" t="s">
        <v>974</v>
      </c>
    </row>
    <row r="9" spans="1:23" x14ac:dyDescent="0.25">
      <c r="B9" t="s">
        <v>998</v>
      </c>
    </row>
    <row r="10" spans="1:23" x14ac:dyDescent="0.25">
      <c r="B10" t="s">
        <v>999</v>
      </c>
    </row>
    <row r="11" spans="1:23" x14ac:dyDescent="0.25">
      <c r="B11" t="s">
        <v>1000</v>
      </c>
    </row>
    <row r="12" spans="1:23" x14ac:dyDescent="0.25">
      <c r="A12" t="s">
        <v>1003</v>
      </c>
    </row>
    <row r="14" spans="1:23" x14ac:dyDescent="0.25">
      <c r="B14" t="s">
        <v>978</v>
      </c>
      <c r="E14" t="s">
        <v>994</v>
      </c>
      <c r="I14" t="s">
        <v>994</v>
      </c>
      <c r="J14" t="s">
        <v>995</v>
      </c>
      <c r="K14" s="265" t="s">
        <v>993</v>
      </c>
      <c r="L14" s="265"/>
      <c r="M14" s="265"/>
      <c r="N14" s="265"/>
      <c r="O14" s="265"/>
      <c r="P14" s="265"/>
      <c r="Q14" s="265"/>
      <c r="R14" s="265"/>
    </row>
    <row r="15" spans="1:23" x14ac:dyDescent="0.25">
      <c r="D15" t="s">
        <v>486</v>
      </c>
      <c r="E15" t="s">
        <v>488</v>
      </c>
      <c r="F15" t="s">
        <v>970</v>
      </c>
      <c r="G15" t="s">
        <v>969</v>
      </c>
      <c r="H15" t="s">
        <v>977</v>
      </c>
      <c r="I15" t="s">
        <v>972</v>
      </c>
      <c r="J15" t="s">
        <v>979</v>
      </c>
      <c r="K15" s="222" t="s">
        <v>983</v>
      </c>
      <c r="L15" s="222" t="s">
        <v>984</v>
      </c>
      <c r="M15" s="222" t="s">
        <v>985</v>
      </c>
      <c r="N15" s="222" t="s">
        <v>986</v>
      </c>
      <c r="O15" s="222" t="s">
        <v>987</v>
      </c>
      <c r="P15" s="222" t="s">
        <v>988</v>
      </c>
      <c r="Q15" s="222" t="s">
        <v>989</v>
      </c>
      <c r="R15" s="222" t="s">
        <v>990</v>
      </c>
      <c r="T15" s="196" t="s">
        <v>991</v>
      </c>
      <c r="U15" s="196" t="s">
        <v>992</v>
      </c>
      <c r="V15" s="196" t="s">
        <v>1002</v>
      </c>
      <c r="W15" s="196" t="s">
        <v>1136</v>
      </c>
    </row>
    <row r="16" spans="1:23" x14ac:dyDescent="0.25">
      <c r="B16" t="s">
        <v>964</v>
      </c>
      <c r="D16" s="128" t="s">
        <v>5</v>
      </c>
      <c r="E16" t="s">
        <v>971</v>
      </c>
      <c r="F16" t="s">
        <v>976</v>
      </c>
      <c r="G16" t="s">
        <v>975</v>
      </c>
      <c r="H16">
        <v>15</v>
      </c>
      <c r="I16">
        <v>0.87000000476837203</v>
      </c>
      <c r="J16">
        <v>205.72510537465999</v>
      </c>
      <c r="K16" s="223">
        <v>0</v>
      </c>
      <c r="L16" s="223">
        <v>3</v>
      </c>
      <c r="M16" s="223">
        <v>100</v>
      </c>
      <c r="N16" s="223">
        <v>60</v>
      </c>
      <c r="O16" s="223">
        <v>30</v>
      </c>
      <c r="P16" s="223">
        <v>10</v>
      </c>
      <c r="Q16" s="223">
        <v>3</v>
      </c>
      <c r="R16" s="223">
        <v>100</v>
      </c>
      <c r="T16">
        <f>VLOOKUP(D16,WheeledVehicles!$A$9:$T$190,20,FALSE)</f>
        <v>236.46563706563705</v>
      </c>
      <c r="U16">
        <f>(T16/H16)</f>
        <v>15.764375804375804</v>
      </c>
      <c r="V16">
        <f>(U16*(H16*I16))</f>
        <v>205.72510537466039</v>
      </c>
      <c r="W16" t="s">
        <v>1137</v>
      </c>
    </row>
    <row r="17" spans="2:23" x14ac:dyDescent="0.25">
      <c r="B17" t="s">
        <v>965</v>
      </c>
      <c r="D17" s="135" t="s">
        <v>286</v>
      </c>
      <c r="E17" t="s">
        <v>981</v>
      </c>
      <c r="F17" t="s">
        <v>982</v>
      </c>
      <c r="G17" t="s">
        <v>980</v>
      </c>
      <c r="H17">
        <v>6</v>
      </c>
      <c r="I17">
        <v>0.83999997377395597</v>
      </c>
      <c r="J17">
        <v>257.838336597313</v>
      </c>
      <c r="K17" s="223">
        <v>0</v>
      </c>
      <c r="L17" s="223">
        <v>6</v>
      </c>
      <c r="M17" s="223">
        <v>2.4</v>
      </c>
      <c r="N17" s="223">
        <v>10</v>
      </c>
      <c r="O17" s="223">
        <v>60</v>
      </c>
      <c r="P17" s="223">
        <v>30</v>
      </c>
      <c r="Q17" s="223">
        <v>8.4</v>
      </c>
      <c r="R17" s="223">
        <v>0</v>
      </c>
      <c r="T17">
        <f>VLOOKUP(D17,TrackedVehicles!$A$9:$T$190,20,FALSE)</f>
        <v>306.9504</v>
      </c>
      <c r="U17">
        <f t="shared" ref="U17:U22" si="0">(T17/H17)</f>
        <v>51.1584</v>
      </c>
      <c r="V17">
        <f t="shared" ref="V17:V22" si="1">(U17*(H17*I17))</f>
        <v>257.83832794990531</v>
      </c>
      <c r="W17" t="s">
        <v>1137</v>
      </c>
    </row>
    <row r="18" spans="2:23" x14ac:dyDescent="0.25">
      <c r="B18" t="s">
        <v>966</v>
      </c>
      <c r="D18" t="s">
        <v>511</v>
      </c>
      <c r="E18" t="s">
        <v>1125</v>
      </c>
      <c r="F18" t="s">
        <v>1130</v>
      </c>
      <c r="G18" t="s">
        <v>1131</v>
      </c>
      <c r="H18">
        <v>12</v>
      </c>
      <c r="I18">
        <v>0.68999999761581399</v>
      </c>
      <c r="J18">
        <v>12916.4559359839</v>
      </c>
      <c r="K18" s="223">
        <v>0</v>
      </c>
      <c r="L18" s="223">
        <v>0.6</v>
      </c>
      <c r="M18" s="223">
        <v>2.9</v>
      </c>
      <c r="N18" s="223">
        <v>0</v>
      </c>
      <c r="O18" s="223">
        <v>10</v>
      </c>
      <c r="P18" s="223">
        <v>90</v>
      </c>
      <c r="Q18" s="223">
        <v>3.5</v>
      </c>
      <c r="R18" s="223">
        <v>0</v>
      </c>
      <c r="T18">
        <f>VLOOKUP(D18,Aviation!$A$9:$T$190,16,FALSE)</f>
        <v>18719.500800000002</v>
      </c>
      <c r="U18">
        <f t="shared" si="0"/>
        <v>1559.9584000000002</v>
      </c>
      <c r="V18">
        <f t="shared" si="1"/>
        <v>12916.455507369228</v>
      </c>
      <c r="W18" t="s">
        <v>1137</v>
      </c>
    </row>
    <row r="19" spans="2:23" x14ac:dyDescent="0.25">
      <c r="B19" t="s">
        <v>967</v>
      </c>
      <c r="D19" t="s">
        <v>364</v>
      </c>
      <c r="E19" t="s">
        <v>363</v>
      </c>
      <c r="F19" t="s">
        <v>1004</v>
      </c>
      <c r="G19" t="s">
        <v>1005</v>
      </c>
      <c r="H19">
        <v>2</v>
      </c>
      <c r="I19">
        <v>0.99000000953674305</v>
      </c>
      <c r="J19">
        <v>14.4936001396179</v>
      </c>
      <c r="K19" s="223">
        <v>12</v>
      </c>
      <c r="L19" s="223">
        <v>0</v>
      </c>
      <c r="M19" s="223">
        <v>0</v>
      </c>
      <c r="N19" s="223">
        <v>0</v>
      </c>
      <c r="O19" s="223">
        <v>0</v>
      </c>
      <c r="P19" s="223">
        <v>0</v>
      </c>
      <c r="Q19" s="223">
        <v>12</v>
      </c>
      <c r="R19" s="223">
        <v>0</v>
      </c>
      <c r="T19">
        <f>VLOOKUP(D19,Generators_Power_Supplies!$A$9:$T$190,11,FALSE)</f>
        <v>14.64</v>
      </c>
      <c r="U19">
        <f t="shared" si="0"/>
        <v>7.32</v>
      </c>
      <c r="V19">
        <f t="shared" si="1"/>
        <v>14.49360013961792</v>
      </c>
      <c r="W19" t="s">
        <v>1137</v>
      </c>
    </row>
    <row r="20" spans="2:23" x14ac:dyDescent="0.25">
      <c r="B20" t="s">
        <v>968</v>
      </c>
      <c r="D20" t="s">
        <v>657</v>
      </c>
      <c r="E20" t="s">
        <v>1008</v>
      </c>
      <c r="F20" t="s">
        <v>1006</v>
      </c>
      <c r="G20" t="s">
        <v>1007</v>
      </c>
      <c r="H20">
        <v>2</v>
      </c>
      <c r="I20">
        <v>0.86668002605438199</v>
      </c>
      <c r="J20">
        <v>19.760304594039901</v>
      </c>
      <c r="K20" s="223">
        <v>3</v>
      </c>
      <c r="L20" s="223">
        <v>0</v>
      </c>
      <c r="M20" s="223">
        <v>0</v>
      </c>
      <c r="N20" s="223">
        <v>0</v>
      </c>
      <c r="O20" s="223">
        <v>0</v>
      </c>
      <c r="P20" s="223">
        <v>0</v>
      </c>
      <c r="Q20" s="223">
        <v>3</v>
      </c>
      <c r="R20" s="223">
        <v>0</v>
      </c>
      <c r="T20">
        <f>VLOOKUP(D20,Construction_Engineer!$A$9:$T$190,12,FALSE)</f>
        <v>22.799999999999997</v>
      </c>
      <c r="U20">
        <f t="shared" si="0"/>
        <v>11.399999999999999</v>
      </c>
      <c r="V20">
        <f t="shared" si="1"/>
        <v>19.760304594039908</v>
      </c>
      <c r="W20" t="s">
        <v>1137</v>
      </c>
    </row>
    <row r="21" spans="2:23" x14ac:dyDescent="0.25">
      <c r="B21" t="s">
        <v>1126</v>
      </c>
      <c r="D21" t="s">
        <v>1022</v>
      </c>
      <c r="E21" t="s">
        <v>1128</v>
      </c>
      <c r="F21" t="s">
        <v>1132</v>
      </c>
      <c r="G21" t="s">
        <v>1133</v>
      </c>
      <c r="H21">
        <v>1</v>
      </c>
      <c r="I21">
        <v>0.87999999523162797</v>
      </c>
      <c r="J21">
        <v>86.239999532699599</v>
      </c>
      <c r="K21" s="223">
        <v>14</v>
      </c>
      <c r="L21" s="223">
        <v>0</v>
      </c>
      <c r="M21" s="223">
        <v>0</v>
      </c>
      <c r="N21" s="223">
        <v>0</v>
      </c>
      <c r="O21" s="223">
        <v>0</v>
      </c>
      <c r="P21" s="223">
        <v>0</v>
      </c>
      <c r="Q21" s="223">
        <v>14</v>
      </c>
      <c r="R21" s="223">
        <v>0</v>
      </c>
      <c r="T21">
        <f>VLOOKUP(D21,Material_Handling!$A$9:$T$190,12,FALSE)</f>
        <v>98</v>
      </c>
      <c r="U21">
        <f t="shared" si="0"/>
        <v>98</v>
      </c>
      <c r="V21">
        <f t="shared" si="1"/>
        <v>86.239999532699542</v>
      </c>
      <c r="W21" t="s">
        <v>1137</v>
      </c>
    </row>
    <row r="22" spans="2:23" x14ac:dyDescent="0.25">
      <c r="B22" t="s">
        <v>1127</v>
      </c>
      <c r="D22" t="s">
        <v>1074</v>
      </c>
      <c r="E22" t="s">
        <v>1129</v>
      </c>
      <c r="F22" t="s">
        <v>1134</v>
      </c>
      <c r="G22" t="s">
        <v>1135</v>
      </c>
      <c r="H22">
        <v>14</v>
      </c>
      <c r="I22">
        <v>0.89999997615814198</v>
      </c>
      <c r="J22">
        <v>1451.51992310273</v>
      </c>
      <c r="K22" s="223">
        <v>0</v>
      </c>
      <c r="L22" s="223">
        <v>6</v>
      </c>
      <c r="M22" s="223">
        <v>10</v>
      </c>
      <c r="N22" s="223">
        <v>33.299999999999997</v>
      </c>
      <c r="O22" s="223">
        <v>33.4</v>
      </c>
      <c r="P22" s="223">
        <v>33.299999999999997</v>
      </c>
      <c r="Q22" s="223">
        <v>16</v>
      </c>
      <c r="R22" s="223">
        <v>0</v>
      </c>
      <c r="T22">
        <f>VLOOKUP(D22,Watercraft!$A$9:$T$190,16,FALSE)</f>
        <v>1612.7999572832</v>
      </c>
      <c r="U22">
        <f t="shared" si="0"/>
        <v>115.19999694880001</v>
      </c>
      <c r="V22">
        <f t="shared" si="1"/>
        <v>1451.5199231027325</v>
      </c>
      <c r="W22" t="s">
        <v>1137</v>
      </c>
    </row>
    <row r="25" spans="2:23" x14ac:dyDescent="0.25">
      <c r="K25" s="227"/>
      <c r="L25" s="227"/>
      <c r="M25" s="227"/>
      <c r="N25" s="227"/>
      <c r="O25" s="227"/>
      <c r="P25" s="227"/>
      <c r="Q25" s="227"/>
      <c r="R25" s="227"/>
      <c r="S25" s="227"/>
      <c r="T25" s="227"/>
      <c r="U25" s="227"/>
    </row>
    <row r="26" spans="2:23" x14ac:dyDescent="0.25">
      <c r="K26" s="226"/>
      <c r="L26" s="226"/>
      <c r="M26" s="226"/>
      <c r="N26" s="228"/>
      <c r="O26" s="228"/>
      <c r="P26" s="228"/>
      <c r="Q26" s="228"/>
      <c r="R26" s="228"/>
      <c r="S26" s="228"/>
      <c r="T26" s="228"/>
      <c r="U26" s="228"/>
    </row>
    <row r="27" spans="2:23" x14ac:dyDescent="0.25">
      <c r="K27" s="225"/>
      <c r="L27" s="225"/>
      <c r="M27" s="225"/>
    </row>
    <row r="28" spans="2:23" x14ac:dyDescent="0.25">
      <c r="K28" s="224"/>
      <c r="L28" s="224"/>
      <c r="M28" s="224"/>
    </row>
    <row r="29" spans="2:23" x14ac:dyDescent="0.25">
      <c r="K29" s="224"/>
      <c r="L29" s="224"/>
      <c r="M29" s="224"/>
    </row>
    <row r="30" spans="2:23" x14ac:dyDescent="0.25">
      <c r="K30" s="224"/>
      <c r="L30" s="224"/>
      <c r="M30" s="224"/>
    </row>
    <row r="31" spans="2:23" x14ac:dyDescent="0.25">
      <c r="K31" s="224"/>
      <c r="L31" s="224"/>
      <c r="M31" s="224"/>
    </row>
  </sheetData>
  <mergeCells count="1">
    <mergeCell ref="K14:R14"/>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1905650A94C8488F404D5B334193A8" ma:contentTypeVersion="13" ma:contentTypeDescription="Create a new document." ma:contentTypeScope="" ma:versionID="3d29c4b41a17a49ba8beb380326b9ca0">
  <xsd:schema xmlns:xsd="http://www.w3.org/2001/XMLSchema" xmlns:xs="http://www.w3.org/2001/XMLSchema" xmlns:p="http://schemas.microsoft.com/office/2006/metadata/properties" xmlns:ns2="574b288a-56a5-47c5-b485-7d42df286d7f" xmlns:ns3="4eb914f7-a9d8-46bd-aaca-118fffa001e3" targetNamespace="http://schemas.microsoft.com/office/2006/metadata/properties" ma:root="true" ma:fieldsID="e985c3f8544e594e2a8885d3dc8f8801" ns2:_="" ns3:_="">
    <xsd:import namespace="574b288a-56a5-47c5-b485-7d42df286d7f"/>
    <xsd:import namespace="4eb914f7-a9d8-46bd-aaca-118fffa00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b288a-56a5-47c5-b485-7d42df286d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b914f7-a9d8-46bd-aaca-118fffa001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6C59EC-0A79-4757-8502-E26422E76FD4}">
  <ds:schemaRefs>
    <ds:schemaRef ds:uri="574b288a-56a5-47c5-b485-7d42df286d7f"/>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eb914f7-a9d8-46bd-aaca-118fffa001e3"/>
    <ds:schemaRef ds:uri="http://www.w3.org/XML/1998/namespace"/>
    <ds:schemaRef ds:uri="http://purl.org/dc/terms/"/>
  </ds:schemaRefs>
</ds:datastoreItem>
</file>

<file path=customXml/itemProps2.xml><?xml version="1.0" encoding="utf-8"?>
<ds:datastoreItem xmlns:ds="http://schemas.openxmlformats.org/officeDocument/2006/customXml" ds:itemID="{B3928EBB-C188-4EAE-886F-EDC03EE9C280}">
  <ds:schemaRefs>
    <ds:schemaRef ds:uri="http://schemas.microsoft.com/sharepoint/v3/contenttype/forms"/>
  </ds:schemaRefs>
</ds:datastoreItem>
</file>

<file path=customXml/itemProps3.xml><?xml version="1.0" encoding="utf-8"?>
<ds:datastoreItem xmlns:ds="http://schemas.openxmlformats.org/officeDocument/2006/customXml" ds:itemID="{38BFF65F-5B61-4564-ABBB-02873DF0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4b288a-56a5-47c5-b485-7d42df286d7f"/>
    <ds:schemaRef ds:uri="4eb914f7-a9d8-46bd-aaca-118fffa00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9</vt:i4>
      </vt:variant>
    </vt:vector>
  </HeadingPairs>
  <TitlesOfParts>
    <vt:vector size="9" baseType="lpstr">
      <vt:lpstr>Instructions</vt:lpstr>
      <vt:lpstr>WheeledVehicles</vt:lpstr>
      <vt:lpstr>TrackedVehicles</vt:lpstr>
      <vt:lpstr>Aviation</vt:lpstr>
      <vt:lpstr>Generators_Power_Supplies</vt:lpstr>
      <vt:lpstr>Construction_Engineer</vt:lpstr>
      <vt:lpstr>Material_Handling</vt:lpstr>
      <vt:lpstr>Watercraft</vt:lpstr>
      <vt:lpstr>Testing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2018-12-07T17:24:31Z</cp:lastPrinted>
  <dcterms:created xsi:type="dcterms:W3CDTF">2016-03-01T17:18:02Z</dcterms:created>
  <dcterms:modified xsi:type="dcterms:W3CDTF">2021-11-17T11:20:21Z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0x0101006C1905650A94C8488F404D5B334193A8</vt:lpwstr>
  </property>
</Properties>
</file>